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7680" windowHeight="8310" tabRatio="604" activeTab="0"/>
  </bookViews>
  <sheets>
    <sheet name="IM-IT OP-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'IM-IT OP-5'!$1:$262</definedName>
  </definedNames>
  <calcPr fullCalcOnLoad="1"/>
</workbook>
</file>

<file path=xl/sharedStrings.xml><?xml version="1.0" encoding="utf-8"?>
<sst xmlns="http://schemas.openxmlformats.org/spreadsheetml/2006/main" count="294" uniqueCount="187">
  <si>
    <t>Current</t>
  </si>
  <si>
    <t>Appropriation</t>
  </si>
  <si>
    <t>Change</t>
  </si>
  <si>
    <t>Price Change</t>
  </si>
  <si>
    <t>Functional Transfer</t>
  </si>
  <si>
    <t>2.</t>
  </si>
  <si>
    <t>3.</t>
  </si>
  <si>
    <t>4.</t>
  </si>
  <si>
    <t>5.</t>
  </si>
  <si>
    <t>6.</t>
  </si>
  <si>
    <t>Program Decreases</t>
  </si>
  <si>
    <t>7.</t>
  </si>
  <si>
    <t>Estimate</t>
  </si>
  <si>
    <t>Baseline Funding</t>
  </si>
  <si>
    <t>Program  Changes</t>
  </si>
  <si>
    <t>Congressional Adjustments</t>
  </si>
  <si>
    <t>US Direct Hire</t>
  </si>
  <si>
    <t>Foreign National Direct Hire</t>
  </si>
  <si>
    <t>Total Direct Hire</t>
  </si>
  <si>
    <t>Foreign National Indirect Hire</t>
  </si>
  <si>
    <t>Total Civilians</t>
  </si>
  <si>
    <t>Program Increases</t>
  </si>
  <si>
    <t>Officer</t>
  </si>
  <si>
    <t>Enlisted</t>
  </si>
  <si>
    <t>Total</t>
  </si>
  <si>
    <t>Civilian End Strength</t>
  </si>
  <si>
    <t>FY 2004</t>
  </si>
  <si>
    <t>FY 2005</t>
  </si>
  <si>
    <t>O&amp;M ($ 000)</t>
  </si>
  <si>
    <t>Military End Strength</t>
  </si>
  <si>
    <t>a.</t>
  </si>
  <si>
    <t>Hawaii Federal Health Care Network</t>
  </si>
  <si>
    <t>b.</t>
  </si>
  <si>
    <t>Automated Clinical Practice</t>
  </si>
  <si>
    <t>c.</t>
  </si>
  <si>
    <t>d.</t>
  </si>
  <si>
    <t>Computer Based Patient Records</t>
  </si>
  <si>
    <r>
      <t xml:space="preserve">Detail By Sub-Activity Group:  </t>
    </r>
    <r>
      <rPr>
        <b/>
        <sz val="12"/>
        <rFont val="Courier New"/>
        <family val="3"/>
      </rPr>
      <t>Information Management</t>
    </r>
  </si>
  <si>
    <r>
      <t xml:space="preserve">B.  </t>
    </r>
    <r>
      <rPr>
        <b/>
        <u val="single"/>
        <sz val="12"/>
        <rFont val="Courier New"/>
        <family val="3"/>
      </rPr>
      <t>Reconciliation Summary</t>
    </r>
    <r>
      <rPr>
        <b/>
        <sz val="12"/>
        <rFont val="Courier New"/>
        <family val="3"/>
      </rPr>
      <t>:</t>
    </r>
  </si>
  <si>
    <r>
      <t xml:space="preserve">C.  </t>
    </r>
    <r>
      <rPr>
        <b/>
        <u val="single"/>
        <sz val="12"/>
        <rFont val="Courier New"/>
        <family val="3"/>
      </rPr>
      <t>Reconciliation of Increases and Decreases</t>
    </r>
  </si>
  <si>
    <t>A.</t>
  </si>
  <si>
    <t>Sub- Activity Group</t>
  </si>
  <si>
    <t>Examining Activities Centralized Credentials Quality Assurance</t>
  </si>
  <si>
    <r>
      <t>I.  Description of Operations Financed</t>
    </r>
    <r>
      <rPr>
        <b/>
        <sz val="12"/>
        <rFont val="Courier New"/>
        <family val="3"/>
      </rPr>
      <t>:</t>
    </r>
    <r>
      <rPr>
        <sz val="12"/>
        <rFont val="Courier New"/>
        <family val="3"/>
      </rPr>
      <t xml:space="preserve">  </t>
    </r>
  </si>
  <si>
    <r>
      <t>II.  Force Structure Summary</t>
    </r>
    <r>
      <rPr>
        <b/>
        <sz val="12"/>
        <rFont val="Courier New"/>
        <family val="3"/>
      </rPr>
      <t>:</t>
    </r>
    <r>
      <rPr>
        <sz val="12"/>
        <rFont val="Courier New"/>
        <family val="3"/>
      </rPr>
      <t xml:space="preserve">  </t>
    </r>
  </si>
  <si>
    <t>Distributed Adjustments</t>
  </si>
  <si>
    <t>Undistributed Adjustments</t>
  </si>
  <si>
    <t>Adjustment to Meet Congressional Intent</t>
  </si>
  <si>
    <t>General Provisions</t>
  </si>
  <si>
    <t>Fact-of-Life Changes</t>
  </si>
  <si>
    <t>Functional Transfers</t>
  </si>
  <si>
    <t>Technical Adjustments</t>
  </si>
  <si>
    <t>Emergent Requirements</t>
  </si>
  <si>
    <t>Adjustments to Meet Congressional Intent</t>
  </si>
  <si>
    <t>Subtotal Appropriated Amount</t>
  </si>
  <si>
    <t>Subtotal Baseline Funding</t>
  </si>
  <si>
    <t>Summary</t>
  </si>
  <si>
    <t>Total Military</t>
  </si>
  <si>
    <t>Civilian FTEs</t>
  </si>
  <si>
    <r>
      <t xml:space="preserve">VI.  </t>
    </r>
    <r>
      <rPr>
        <b/>
        <u val="single"/>
        <sz val="12"/>
        <rFont val="Courier New"/>
        <family val="3"/>
      </rPr>
      <t>Outyear Summary</t>
    </r>
  </si>
  <si>
    <t>FY2006</t>
  </si>
  <si>
    <t>FY2007</t>
  </si>
  <si>
    <t>FY2008</t>
  </si>
  <si>
    <t>FY2009</t>
  </si>
  <si>
    <t>Tri-Service IM/IT</t>
  </si>
  <si>
    <t>Service Medical IM/IT</t>
  </si>
  <si>
    <t>n/a</t>
  </si>
  <si>
    <t>Amount</t>
  </si>
  <si>
    <t>Totals</t>
  </si>
  <si>
    <t>1.</t>
  </si>
  <si>
    <t xml:space="preserve">This program funds the costs of the development, deployment, and sustainment of automated information systems in support of military medical readiness </t>
  </si>
  <si>
    <t>and promoting quality health care services to members of the armed forces, their families, and others entitled to DoD healthcare.</t>
  </si>
  <si>
    <t>Current Estimate</t>
  </si>
  <si>
    <t>Active Military End Strength (E/S)</t>
  </si>
  <si>
    <t>Active Military Average Strength (A/S)</t>
  </si>
  <si>
    <t>Budget</t>
  </si>
  <si>
    <t>Request</t>
  </si>
  <si>
    <r>
      <t>(</t>
    </r>
    <r>
      <rPr>
        <u val="single"/>
        <sz val="12"/>
        <rFont val="Courier New"/>
        <family val="3"/>
      </rPr>
      <t>$ in Thousands</t>
    </r>
    <r>
      <rPr>
        <sz val="12"/>
        <rFont val="Courier New"/>
        <family val="3"/>
      </rPr>
      <t>)</t>
    </r>
  </si>
  <si>
    <t>This represents funding for non-centrally managed, Service Medical Information Management/Information Technology Programs.  Includes Service Medical funded support for Functional Area Applications (Tri-Service and Service Unique); Communications and Computing Infrastructure to include Information Assurance (IA), long haul/wide area communications, office automation and video-teleconferencing, and other related technical activities.</t>
  </si>
  <si>
    <t>Congressional Adjustments (Distributed)</t>
  </si>
  <si>
    <t>Congressional Adjustments (General Provisions)</t>
  </si>
  <si>
    <t>memo)</t>
  </si>
  <si>
    <t>(Reimbursable included above</t>
  </si>
  <si>
    <t>Actual</t>
  </si>
  <si>
    <t>Congressional Adjustments (Undistributed)</t>
  </si>
  <si>
    <t>Revised Current Estimate</t>
  </si>
  <si>
    <t>a.)  One-Time Costs</t>
  </si>
  <si>
    <t>b.)  Program Growth</t>
  </si>
  <si>
    <t>b.)  Program Decreases</t>
  </si>
  <si>
    <t xml:space="preserve">Transfers In </t>
  </si>
  <si>
    <t>Transfers Out</t>
  </si>
  <si>
    <t>FY 2006</t>
  </si>
  <si>
    <t>FY 2005/2005</t>
  </si>
  <si>
    <t>FY 2006/2007</t>
  </si>
  <si>
    <t>FY 2005/2006</t>
  </si>
  <si>
    <t>Anticipated Supplemental</t>
  </si>
  <si>
    <t>Reprogrammings</t>
  </si>
  <si>
    <t>FY 2005 President's Budget Request</t>
  </si>
  <si>
    <t>FY 2005 Appropriated Amount</t>
  </si>
  <si>
    <t>Revised FY2005 Estimate</t>
  </si>
  <si>
    <t>Annualization of  New FY 2005 Program</t>
  </si>
  <si>
    <t>One-Time FY 2006 Costs</t>
  </si>
  <si>
    <t>Program Growth in FY 2006</t>
  </si>
  <si>
    <t>Program Decreases in FY 2006</t>
  </si>
  <si>
    <t>FY 2006 Budget Request</t>
  </si>
  <si>
    <t>Transfers In</t>
  </si>
  <si>
    <t>Program Growth</t>
  </si>
  <si>
    <t>Annualization of New FY2006 Program</t>
  </si>
  <si>
    <t>One-Time FY2007 Costs</t>
  </si>
  <si>
    <t>Program Growth in FY2007</t>
  </si>
  <si>
    <t>One-Time FY2006 Costs</t>
  </si>
  <si>
    <t>Annualization of New FY2006 Decreases</t>
  </si>
  <si>
    <t>Program Decreases in FY2007</t>
  </si>
  <si>
    <t>FY2007 Estimate</t>
  </si>
  <si>
    <r>
      <t xml:space="preserve">IV.  </t>
    </r>
    <r>
      <rPr>
        <b/>
        <u val="single"/>
        <sz val="12"/>
        <rFont val="Courier New"/>
        <family val="3"/>
      </rPr>
      <t>Performance Criteria and Evaluation Summary</t>
    </r>
    <r>
      <rPr>
        <b/>
        <sz val="12"/>
        <rFont val="Courier New"/>
        <family val="3"/>
      </rPr>
      <t xml:space="preserve">:  </t>
    </r>
  </si>
  <si>
    <t>FY 2007</t>
  </si>
  <si>
    <t>VI. Outyear Summary:</t>
  </si>
  <si>
    <t>FY2010</t>
  </si>
  <si>
    <t>FY2011</t>
  </si>
  <si>
    <t>O&amp;M ($ in Thousands)</t>
  </si>
  <si>
    <t>One-time FY 2006 Costs</t>
  </si>
  <si>
    <t xml:space="preserve"> </t>
  </si>
  <si>
    <t>Annualization of FY2005 Program Decreases</t>
  </si>
  <si>
    <t>VII. OP 32 Line Items as Applicable (Dollars in Thousands - see next page):</t>
  </si>
  <si>
    <t>War-Related and Disaster Supplemental Appropriations</t>
  </si>
  <si>
    <t>Title IX, Department of Defense Appropriations Act, 2004, War-Related Appropriations Carryover (P.L. 108-287)</t>
  </si>
  <si>
    <t>Military Construction Appropriation and Emergency Hurricane Supplemental Appropriations Act, 2005 (P.L. 108-324)</t>
  </si>
  <si>
    <t>Increases</t>
  </si>
  <si>
    <t>Decreases</t>
  </si>
  <si>
    <t>Less: Item 2, War-Related and Disaster Supplemental Appropriations, and Item 4, Reprogrammings, Iraq Freedom Fund Transfers</t>
  </si>
  <si>
    <t>Normalized Current Estimate for FY 2005</t>
  </si>
  <si>
    <t>8.</t>
  </si>
  <si>
    <t>9.</t>
  </si>
  <si>
    <t>10. Price Change</t>
  </si>
  <si>
    <t>11. Functional Transfers</t>
  </si>
  <si>
    <t>12.</t>
  </si>
  <si>
    <t>13.</t>
  </si>
  <si>
    <t>FY 2004 DOD Appropriations Act. P.L. 108-287, included a reduction in cost growth</t>
  </si>
  <si>
    <t>for information technology office automation.</t>
  </si>
  <si>
    <t>Annual Civilian Salary Cost ($000's)</t>
  </si>
  <si>
    <t>1) Automated Clinical Practice Guidelines</t>
  </si>
  <si>
    <t>2) Alaska Federal Healthcare Network</t>
  </si>
  <si>
    <t>3) Medical Records Conversion at Walter Reed Army Medical Center</t>
  </si>
  <si>
    <t>4) Medical Records Conversion at National Naval Medical Center</t>
  </si>
  <si>
    <t>5) U.S Air Force Medical Services Database</t>
  </si>
  <si>
    <t>6) Smart Shelf Chain of Custody and Control of Medical Records</t>
  </si>
  <si>
    <t>2) Additional sustainment requirement associated with Defense Occupational and Environmental Health Readiness System (DOEHRS) -Industrial Hygiene (IH)</t>
  </si>
  <si>
    <t>3) Funding for service medical information assurance program to include intrusion detection, firewalls, proxy servers, DITSCAP accreditation, and public key infrastructure</t>
  </si>
  <si>
    <t>1) Other minor decreases in IT system sustainment and adjustments to outyear requirements</t>
  </si>
  <si>
    <t>1) Reprograms funding to the RDT&amp;E investment account to sustain vital modernization initiatives such as the Epidemiological Outbreak System and SuperVision.</t>
  </si>
  <si>
    <t>1) Reverses FY 2004 one-time Congressional increases</t>
  </si>
  <si>
    <t xml:space="preserve">2) Properly realigns Enterprise Wide Scheduling Registration funding to the RDT&amp;E investment account </t>
  </si>
  <si>
    <t>a) Automated Clinical Practice Guidelines</t>
  </si>
  <si>
    <t>b) Alaska Federal Healthcare Network</t>
  </si>
  <si>
    <t>c) Medical Records Conversion at Walter Reed Army Medical Center</t>
  </si>
  <si>
    <t>d) Medical Records Conversion at National Naval Medical Center</t>
  </si>
  <si>
    <t>e) U.S Air Force Medical Services Database</t>
  </si>
  <si>
    <t>f) Smart Shelf Chain of Custody and Control of Medical Records</t>
  </si>
  <si>
    <t>1) Reflects sustainment support for TRICARE On Line due to enhanced functionality including Enterprise Wide Referrals and Authorizations and Non-Availability Statements</t>
  </si>
  <si>
    <t>2) Sustainment for new Theater Medical Information Program applications: Joint Medical Workstations (JMeWS), Battlefield Medical Information System - Telemedicine (BMIS-T),  Common User Database (CUD), and Composite Health Care System II (CHCS) -Theater</t>
  </si>
  <si>
    <t>3) Increased sustainment primarily to fully-fund validated requirements supporting Purchased Care, Clinical Data Warehouse, Patient Safety Reporting, and the Patient Accounting System (PAS)</t>
  </si>
  <si>
    <t>4) Represents the phased realignment from acquisition to continuing worldwide deployment of the CHCS II, Enterprise-wide Scheduling and Registration (EWS-R), Patient Safety Reporting, and Clinical Analysis and Reporting Tools</t>
  </si>
  <si>
    <t>5) Represents the continuation of the Tri-service regional medical materials management and biomedical maintenance programs</t>
  </si>
  <si>
    <t>6) Realigns funding from Management Activities and Consolidated Health Support to fund surgery scheduling and command management systems to bridge requirements gap prior to the full deployment of the CHCS II</t>
  </si>
  <si>
    <t>8) Represents service medical increased requirement to train personnel during the deployment phase of CHCS II</t>
  </si>
  <si>
    <t>9) Funding for service medical information assurance program to include intrusion detection, firewalls, proxy servers, DoD Information Technology Security Certification and Accreditation Process (DITSCAP), and public key infrastructure</t>
  </si>
  <si>
    <t>1)  Program Increases</t>
  </si>
  <si>
    <t>2)  Program Reductions</t>
  </si>
  <si>
    <t>1)  Increases</t>
  </si>
  <si>
    <t>2)  Decreases</t>
  </si>
  <si>
    <t>1)  Transfers In</t>
  </si>
  <si>
    <t>2)  Transfers Out</t>
  </si>
  <si>
    <t xml:space="preserve">7) Realigns MILPERS funding from Service Components to the DHP O&amp;M account to implement military to civilian position conversions </t>
  </si>
  <si>
    <t>2) Decrease associated with Health Insurance Portability and Accountability Act (HIPAA) Transactions and Code Sets and JPEHR sustainment due to revised program requirements.</t>
  </si>
  <si>
    <t>3) Departmentally directed adjustments to reflect changes associated with centralized management of Defense Information Systems Agency services and funding the global information grid</t>
  </si>
  <si>
    <t>5) Departmentally directed reduction to planned contracts</t>
  </si>
  <si>
    <t>Realigns departmental customer funding to reflect the transfer of information services for the working capital fund to mission funding</t>
  </si>
  <si>
    <t>III.  Financial Summary ($ in Thousand):</t>
  </si>
  <si>
    <t xml:space="preserve">a. </t>
  </si>
  <si>
    <t xml:space="preserve">V.  Personnel Summary: </t>
  </si>
  <si>
    <t>11) Realigns funding from In House Care to support the transformation of Military Treatment Facility operations</t>
  </si>
  <si>
    <t>12) Realigns funding from In-House Care to account for a decrease in buying power due to Foreign Currency Fluctuations</t>
  </si>
  <si>
    <t>4) Realigns funding from In-House Care, Consolidated Health Support and Information Management to Base Operations and Communications as directed for Real Property Services to match new functions and definitions.</t>
  </si>
  <si>
    <t>Reverses FY 2004 one-time Congressional decrease (P.L. 108-287)</t>
  </si>
  <si>
    <t>10) Realigns funding from In-House Care to reflect prior year execution</t>
  </si>
  <si>
    <t>1) Sustainment growth in support of CHCS II, EWS-R, PAS, Patient Safety Reporting, and Clinical Analysis and Reporting Tools deployment occurring during FY 2007.</t>
  </si>
  <si>
    <t>Realigns funding to In-House Care to reflect prior year execution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</si>
</sst>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  <numFmt numFmtId="170" formatCode="#,##0.00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;\(0\)"/>
    <numFmt numFmtId="177" formatCode="0.00000000%"/>
    <numFmt numFmtId="178" formatCode="&quot;$&quot;#,##0.000"/>
    <numFmt numFmtId="179" formatCode="0.000000000%"/>
  </numFmts>
  <fonts count="14">
    <font>
      <sz val="10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u val="single"/>
      <sz val="12"/>
      <name val="Courier New"/>
      <family val="3"/>
    </font>
    <font>
      <b/>
      <u val="single"/>
      <sz val="12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sz val="12"/>
      <color indexed="14"/>
      <name val="Courier New"/>
      <family val="3"/>
    </font>
    <font>
      <sz val="12"/>
      <color indexed="10"/>
      <name val="Courier New"/>
      <family val="3"/>
    </font>
    <font>
      <sz val="12"/>
      <name val="Arial"/>
      <family val="0"/>
    </font>
    <font>
      <u val="singleAccounting"/>
      <sz val="12"/>
      <name val="Courier New"/>
      <family val="3"/>
    </font>
    <font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5" fontId="2" fillId="0" borderId="0" xfId="15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/>
    </xf>
    <xf numFmtId="3" fontId="2" fillId="0" borderId="0" xfId="15" applyNumberFormat="1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top"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 quotePrefix="1">
      <alignment/>
      <protection locked="0"/>
    </xf>
    <xf numFmtId="49" fontId="2" fillId="0" borderId="0" xfId="0" applyNumberFormat="1" applyFont="1" applyAlignment="1" applyProtection="1" quotePrefix="1">
      <alignment vertical="top"/>
      <protection locked="0"/>
    </xf>
    <xf numFmtId="0" fontId="2" fillId="0" borderId="0" xfId="0" applyFont="1" applyAlignment="1" applyProtection="1" quotePrefix="1">
      <alignment wrapText="1"/>
      <protection locked="0"/>
    </xf>
    <xf numFmtId="3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21" applyFont="1" quotePrefix="1">
      <alignment/>
      <protection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 applyProtection="1" quotePrefix="1">
      <alignment vertical="top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3" fontId="2" fillId="0" borderId="0" xfId="15" applyNumberFormat="1" applyFont="1" applyBorder="1" applyAlignment="1">
      <alignment horizontal="center"/>
    </xf>
    <xf numFmtId="3" fontId="3" fillId="0" borderId="0" xfId="0" applyNumberFormat="1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2" fillId="0" borderId="0" xfId="15" applyNumberFormat="1" applyFont="1" applyAlignment="1" applyProtection="1">
      <alignment vertical="top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0" xfId="15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2" fillId="0" borderId="0" xfId="15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15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 vertical="top"/>
      <protection locked="0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0" fillId="0" borderId="0" xfId="0" applyFill="1" applyAlignment="1">
      <alignment vertical="top" wrapText="1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37" fontId="2" fillId="0" borderId="0" xfId="15" applyNumberFormat="1" applyFont="1" applyFill="1" applyAlignment="1">
      <alignment vertical="top"/>
    </xf>
    <xf numFmtId="3" fontId="1" fillId="0" borderId="0" xfId="0" applyNumberFormat="1" applyFont="1" applyFill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37" fontId="1" fillId="0" borderId="0" xfId="15" applyNumberFormat="1" applyFont="1" applyFill="1" applyAlignment="1">
      <alignment vertical="top"/>
    </xf>
    <xf numFmtId="3" fontId="2" fillId="0" borderId="0" xfId="15" applyNumberFormat="1" applyFont="1" applyFill="1" applyAlignment="1" applyProtection="1">
      <alignment vertical="top"/>
      <protection locked="0"/>
    </xf>
    <xf numFmtId="3" fontId="3" fillId="0" borderId="0" xfId="15" applyNumberFormat="1" applyFont="1" applyFill="1" applyAlignment="1" applyProtection="1">
      <alignment vertical="top"/>
      <protection locked="0"/>
    </xf>
    <xf numFmtId="3" fontId="11" fillId="0" borderId="0" xfId="15" applyNumberFormat="1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vertical="top"/>
      <protection locked="0"/>
    </xf>
    <xf numFmtId="3" fontId="2" fillId="0" borderId="0" xfId="15" applyNumberFormat="1" applyFont="1" applyFill="1" applyAlignment="1" applyProtection="1">
      <alignment vertical="top"/>
      <protection/>
    </xf>
    <xf numFmtId="3" fontId="4" fillId="0" borderId="0" xfId="0" applyNumberFormat="1" applyFont="1" applyFill="1" applyAlignment="1" applyProtection="1">
      <alignment horizontal="right" vertical="top"/>
      <protection locked="0"/>
    </xf>
    <xf numFmtId="3" fontId="2" fillId="0" borderId="0" xfId="0" applyNumberFormat="1" applyFont="1" applyFill="1" applyAlignment="1">
      <alignment horizontal="center"/>
    </xf>
    <xf numFmtId="3" fontId="2" fillId="0" borderId="0" xfId="15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 applyProtection="1">
      <alignment horizontal="center" vertical="top"/>
      <protection locked="0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 applyProtection="1">
      <alignment vertical="top" wrapText="1"/>
      <protection locked="0"/>
    </xf>
    <xf numFmtId="3" fontId="1" fillId="0" borderId="0" xfId="15" applyNumberFormat="1" applyFont="1" applyFill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177" fontId="2" fillId="0" borderId="0" xfId="0" applyNumberFormat="1" applyFont="1" applyAlignment="1">
      <alignment/>
    </xf>
    <xf numFmtId="178" fontId="2" fillId="0" borderId="0" xfId="0" applyNumberFormat="1" applyFont="1" applyFill="1" applyAlignment="1">
      <alignment/>
    </xf>
    <xf numFmtId="0" fontId="12" fillId="0" borderId="0" xfId="0" applyFont="1" applyAlignment="1" applyProtection="1">
      <alignment vertical="top"/>
      <protection locked="0"/>
    </xf>
    <xf numFmtId="179" fontId="1" fillId="0" borderId="0" xfId="0" applyNumberFormat="1" applyFont="1" applyFill="1" applyAlignment="1">
      <alignment/>
    </xf>
    <xf numFmtId="0" fontId="1" fillId="0" borderId="0" xfId="0" applyFont="1" applyFill="1" applyAlignment="1" applyProtection="1" quotePrefix="1">
      <alignment vertical="top"/>
      <protection locked="0"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 quotePrefix="1">
      <alignment horizontal="left"/>
      <protection locked="0"/>
    </xf>
    <xf numFmtId="49" fontId="1" fillId="0" borderId="0" xfId="0" applyNumberFormat="1" applyFont="1" applyAlignment="1" applyProtection="1" quotePrefix="1">
      <alignment/>
      <protection locked="0"/>
    </xf>
    <xf numFmtId="49" fontId="1" fillId="0" borderId="0" xfId="0" applyNumberFormat="1" applyFont="1" applyAlignment="1" applyProtection="1" quotePrefix="1">
      <alignment vertical="top"/>
      <protection locked="0"/>
    </xf>
    <xf numFmtId="49" fontId="1" fillId="0" borderId="0" xfId="0" applyNumberFormat="1" applyFont="1" applyAlignment="1" applyProtection="1" quotePrefix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Fill="1" applyAlignment="1">
      <alignment vertical="top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3" fontId="2" fillId="0" borderId="0" xfId="0" applyNumberFormat="1" applyFont="1" applyFill="1" applyAlignment="1">
      <alignment wrapText="1"/>
    </xf>
    <xf numFmtId="0" fontId="1" fillId="0" borderId="0" xfId="0" applyFont="1" applyFill="1" applyAlignment="1" applyProtection="1">
      <alignment vertical="top" wrapText="1"/>
      <protection locked="0"/>
    </xf>
    <xf numFmtId="0" fontId="1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HP Summary O&amp;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25</xdr:row>
      <xdr:rowOff>19050</xdr:rowOff>
    </xdr:from>
    <xdr:to>
      <xdr:col>14</xdr:col>
      <xdr:colOff>28575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1152525"/>
          <a:ext cx="12353925" cy="3571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The O&amp;M portion of the Centrally-managed IM/IT Program funds the costs of program management, system and infrastructure sustainment, annual software licensing fees, and IT equipment leasing.   The MHS centrally-managed, IM/IT program includes the following IT initiatives:  1) Clinical Information Technology Program (CITP), to include the military Computer-based Patient Record and other clinical capabilities; 2) Executive Information/Decision Support Program (EI/DS), composed of a group of systems/capabilities chartered to meet multi-level healthcare management needs by providing the receipt, quality screening, and integration of data from the MHS population, clinical, financial, and other operational systems into a MHS Data repository; 3) Defense Medical Logistics Standard Support (DMLSS) Program, designed to support cataloging, customer logistics, hospital facility operations, property accounting, maintenance of biomedical devices, purchasing and contracting, and inventory management; (4) Resources Information Technology Program (RITP), designed to support "Managing the Business" core processes related to human resources management; (5) Expense Assignment System IV, a cost assignment information technology system; (6) Third Party Outpatient Collections System; (7) Theater Medical Information Program (TMIP), a seamless, interoperable medical system, designed to support theater health services across all echelons of care; (8) TRANSCOM Regulating And Command &amp; Control Evacuation System (TRAC2ES), managed by the Air Force acquisition community, which is designed to assist in the command and control of joint, combined, and component inter- and intra-theater patient movement, including medical regulating and patient evacuation; (9) TRICARE On-Line which supports MHS Optimization through development of enterprise-wide business rules and a single, common internet portal for all DoD patients, providers, and managers; and (10) DoD VA Sharing (Federal Health Information Exchange). In addition to the other initiatives, the Tri-Service Infrastructure Management Program Office manages the associated implementation of three basic components: (1) a wide area network (WAN), deployed to all TRICARE regions, providing communication support for all medical information systems; (2) a local area network (LAN), which will provide unified backbone networks within military treatment facilities; and (3) centralized network management, to include capacity planning, configuration management and security integration, which provides standardized support for all MHS centrally-managed programs.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4-09%20POM%20(May%2002)\O&amp;M\DHP%20OP-05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Network\Civilian\civ-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MILPERS%20Workbooks\OP5%20Milpers%20ES%20PB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O&amp;M\O&amp;M%20By%20Component%20for%20FYDP%20Upd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O&amp;M\FY%2005%20Initial%20Congressional%20Designa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Integrated%20OP-32\BAG-I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Network\Civilian\OP32%20Detail%20Sheets\OP32%20Line%209-DH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ma\RM%20Shared\PB&amp;E\06%20PB\Network\Civilian\Civ%20OP-5%20&amp;%20Bag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P POM- BES"/>
      <sheetName val="Army POM- BES"/>
      <sheetName val="Navy POM- BES"/>
      <sheetName val="Air Force POM- BES"/>
      <sheetName val="TMA POM- BES"/>
    </sheetNames>
    <sheetDataSet>
      <sheetData sheetId="0">
        <row r="40">
          <cell r="O40">
            <v>929320.681799008</v>
          </cell>
          <cell r="P40">
            <v>979433.2268532168</v>
          </cell>
          <cell r="Q40">
            <v>951773.3384073615</v>
          </cell>
          <cell r="R40">
            <v>995226.4561157807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 Summary"/>
      <sheetName val="Audit Trail"/>
      <sheetName val="PE  Summary"/>
      <sheetName val="Army"/>
      <sheetName val="Navy"/>
      <sheetName val="Air Force"/>
      <sheetName val="TMA"/>
      <sheetName val="Bag Sort"/>
      <sheetName val="OP5 Sort"/>
      <sheetName val="Bag Cost"/>
    </sheetNames>
    <sheetDataSet>
      <sheetData sheetId="8">
        <row r="68">
          <cell r="B68">
            <v>1207</v>
          </cell>
          <cell r="C68">
            <v>1186</v>
          </cell>
          <cell r="D68">
            <v>1250</v>
          </cell>
          <cell r="E68">
            <v>1251</v>
          </cell>
          <cell r="K68">
            <v>1191</v>
          </cell>
          <cell r="L68">
            <v>1193</v>
          </cell>
          <cell r="M68">
            <v>1252</v>
          </cell>
          <cell r="N68">
            <v>1254</v>
          </cell>
        </row>
        <row r="69">
          <cell r="B69">
            <v>12</v>
          </cell>
          <cell r="C69">
            <v>11</v>
          </cell>
          <cell r="D69">
            <v>11</v>
          </cell>
          <cell r="E69">
            <v>11</v>
          </cell>
          <cell r="K69">
            <v>12</v>
          </cell>
          <cell r="L69">
            <v>11</v>
          </cell>
          <cell r="M69">
            <v>11</v>
          </cell>
          <cell r="N69">
            <v>11</v>
          </cell>
        </row>
        <row r="73">
          <cell r="B73">
            <v>41</v>
          </cell>
          <cell r="C73">
            <v>27</v>
          </cell>
          <cell r="D73">
            <v>28</v>
          </cell>
          <cell r="E73">
            <v>28</v>
          </cell>
          <cell r="K73">
            <v>38</v>
          </cell>
          <cell r="L73">
            <v>29</v>
          </cell>
          <cell r="M73">
            <v>30</v>
          </cell>
          <cell r="N73">
            <v>31</v>
          </cell>
        </row>
        <row r="77">
          <cell r="F77">
            <v>1290</v>
          </cell>
          <cell r="G77">
            <v>1290</v>
          </cell>
          <cell r="H77">
            <v>1290</v>
          </cell>
          <cell r="I77">
            <v>1290</v>
          </cell>
          <cell r="O77">
            <v>1296</v>
          </cell>
          <cell r="P77">
            <v>1296</v>
          </cell>
          <cell r="Q77">
            <v>1296</v>
          </cell>
          <cell r="R77">
            <v>1296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"/>
      <sheetName val="Avg S"/>
    </sheetNames>
    <sheetDataSet>
      <sheetData sheetId="0">
        <row r="54">
          <cell r="C54">
            <v>140</v>
          </cell>
          <cell r="D54">
            <v>158</v>
          </cell>
          <cell r="E54">
            <v>158</v>
          </cell>
          <cell r="F54">
            <v>158</v>
          </cell>
        </row>
        <row r="55">
          <cell r="C55">
            <v>269</v>
          </cell>
          <cell r="D55">
            <v>428</v>
          </cell>
          <cell r="E55">
            <v>364</v>
          </cell>
          <cell r="F55">
            <v>364</v>
          </cell>
        </row>
      </sheetData>
      <sheetData sheetId="1">
        <row r="54">
          <cell r="C54">
            <v>138</v>
          </cell>
          <cell r="D54">
            <v>149</v>
          </cell>
          <cell r="E54">
            <v>158</v>
          </cell>
          <cell r="F54">
            <v>158</v>
          </cell>
        </row>
        <row r="55">
          <cell r="C55">
            <v>259</v>
          </cell>
          <cell r="D55">
            <v>348.5</v>
          </cell>
          <cell r="E55">
            <v>396</v>
          </cell>
          <cell r="F55">
            <v>364</v>
          </cell>
        </row>
        <row r="56">
          <cell r="G56">
            <v>522</v>
          </cell>
          <cell r="H56">
            <v>522</v>
          </cell>
          <cell r="I56">
            <v>521</v>
          </cell>
          <cell r="J56">
            <v>520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HP 06 PB O&amp;M"/>
      <sheetName val="Army 06 PB O&amp;M"/>
      <sheetName val="Navy 06 PB O&amp;M"/>
      <sheetName val="Air Force 06 PB O&amp;M"/>
      <sheetName val="TMA 06 PB O&amp;M"/>
    </sheetNames>
    <sheetDataSet>
      <sheetData sheetId="0">
        <row r="54">
          <cell r="G54">
            <v>355620</v>
          </cell>
          <cell r="H54">
            <v>325427</v>
          </cell>
          <cell r="I54">
            <v>366102</v>
          </cell>
          <cell r="J54">
            <v>378855</v>
          </cell>
        </row>
        <row r="55">
          <cell r="G55">
            <v>412600</v>
          </cell>
          <cell r="H55">
            <v>454799</v>
          </cell>
          <cell r="I55">
            <v>475452</v>
          </cell>
          <cell r="J55">
            <v>520440</v>
          </cell>
        </row>
        <row r="56">
          <cell r="K56">
            <v>904932</v>
          </cell>
          <cell r="L56">
            <v>961896</v>
          </cell>
          <cell r="M56">
            <v>964681</v>
          </cell>
          <cell r="N56">
            <v>998911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DHP FY 05 PB O&amp;M Request"/>
      <sheetName val="FY 04 Adj FY 05 Cong Adds &amp; VA"/>
      <sheetName val="Cong Reduction"/>
      <sheetName val="Init Congressional Desig"/>
    </sheetNames>
    <sheetDataSet>
      <sheetData sheetId="3">
        <row r="54">
          <cell r="G54">
            <v>325503</v>
          </cell>
        </row>
        <row r="55">
          <cell r="G55">
            <v>454799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 Summary"/>
      <sheetName val="Army"/>
      <sheetName val="Navy"/>
      <sheetName val="Air Force"/>
      <sheetName val="TMA"/>
    </sheetNames>
    <sheetDataSet>
      <sheetData sheetId="0">
        <row r="81">
          <cell r="O81">
            <v>16835.012778550004</v>
          </cell>
          <cell r="X81">
            <v>17863.34469938868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MA - HPT"/>
      <sheetName val="Summary Services - HP"/>
      <sheetName val="Summary Total"/>
      <sheetName val="OP32 Line 9XX - Total"/>
      <sheetName val="OP32 Line 9XX - USDH"/>
      <sheetName val="OP32 Line 9XX - FNDH"/>
      <sheetName val="OP32 Line 901"/>
      <sheetName val="OP32 Line 902"/>
    </sheetNames>
    <sheetDataSet>
      <sheetData sheetId="2">
        <row r="39">
          <cell r="G39">
            <v>89193</v>
          </cell>
          <cell r="H39">
            <v>89714</v>
          </cell>
          <cell r="I39">
            <v>95868</v>
          </cell>
          <cell r="J39">
            <v>99371</v>
          </cell>
          <cell r="K39">
            <v>101851.17899999999</v>
          </cell>
          <cell r="L39">
            <v>104193.06911699999</v>
          </cell>
          <cell r="M39">
            <v>105672.56070669099</v>
          </cell>
          <cell r="N39">
            <v>106896.6516029449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my OP-5"/>
      <sheetName val="Army BAG Cost"/>
      <sheetName val="Army OP-32"/>
      <sheetName val="Navy OP-5"/>
      <sheetName val="Navy BAG Cost"/>
      <sheetName val="Navy OP-32"/>
      <sheetName val="Air Force OP-5"/>
      <sheetName val="Air Force BAG Cost"/>
      <sheetName val="Air Force OP-32"/>
      <sheetName val="TMA OP-5"/>
      <sheetName val="TMA BAG Cost"/>
      <sheetName val="TMA OP-32"/>
      <sheetName val="DHP Total OP-5"/>
      <sheetName val="DHP Total BAG Cost"/>
      <sheetName val="DHP OP-32"/>
    </sheetNames>
    <sheetDataSet>
      <sheetData sheetId="12">
        <row r="79">
          <cell r="K79">
            <v>1241</v>
          </cell>
          <cell r="L79">
            <v>1233</v>
          </cell>
          <cell r="M79">
            <v>1293</v>
          </cell>
          <cell r="N79">
            <v>1296</v>
          </cell>
          <cell r="O79">
            <v>1296</v>
          </cell>
          <cell r="P79">
            <v>1296</v>
          </cell>
          <cell r="Q79">
            <v>1296</v>
          </cell>
          <cell r="R79">
            <v>1296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7"/>
  <sheetViews>
    <sheetView tabSelected="1" view="pageBreakPreview" zoomScale="50" zoomScaleNormal="50" zoomScaleSheetLayoutView="50" workbookViewId="0" topLeftCell="A128">
      <selection activeCell="L196" sqref="L196"/>
    </sheetView>
  </sheetViews>
  <sheetFormatPr defaultColWidth="9.140625" defaultRowHeight="12.75"/>
  <cols>
    <col min="1" max="1" width="1.7109375" style="1" customWidth="1"/>
    <col min="2" max="2" width="4.57421875" style="1" customWidth="1"/>
    <col min="3" max="3" width="4.8515625" style="1" customWidth="1"/>
    <col min="4" max="4" width="4.7109375" style="1" customWidth="1"/>
    <col min="5" max="5" width="4.57421875" style="1" customWidth="1"/>
    <col min="6" max="6" width="10.8515625" style="1" customWidth="1"/>
    <col min="7" max="7" width="10.140625" style="1" customWidth="1"/>
    <col min="8" max="8" width="16.57421875" style="1" customWidth="1"/>
    <col min="9" max="9" width="20.57421875" style="1" customWidth="1"/>
    <col min="10" max="10" width="23.57421875" style="1" customWidth="1"/>
    <col min="11" max="11" width="20.57421875" style="1" customWidth="1"/>
    <col min="12" max="12" width="23.7109375" style="1" customWidth="1"/>
    <col min="13" max="13" width="20.8515625" style="5" customWidth="1"/>
    <col min="14" max="14" width="24.140625" style="1" customWidth="1"/>
    <col min="15" max="15" width="12.421875" style="1" customWidth="1"/>
    <col min="16" max="21" width="9.140625" style="1" customWidth="1"/>
    <col min="22" max="22" width="2.00390625" style="1" customWidth="1"/>
    <col min="23" max="16384" width="9.140625" style="1" customWidth="1"/>
  </cols>
  <sheetData>
    <row r="2" ht="16.5">
      <c r="A2" s="1" t="s">
        <v>37</v>
      </c>
    </row>
    <row r="4" spans="1:15" ht="20.25" customHeight="1">
      <c r="A4" s="155" t="s">
        <v>43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2"/>
    </row>
    <row r="5" spans="1:15" ht="6.75" customHeight="1" hidden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2"/>
    </row>
    <row r="6" spans="1:15" ht="0" customHeight="1" hidden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2"/>
    </row>
    <row r="7" spans="1:15" ht="13.5" customHeight="1" hidden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2"/>
    </row>
    <row r="8" spans="1:15" ht="15.75" customHeight="1" hidden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2"/>
    </row>
    <row r="9" spans="1:15" ht="15.75" customHeight="1" hidden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2"/>
    </row>
    <row r="10" spans="1:15" ht="16.5" customHeight="1" hidden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2"/>
    </row>
    <row r="11" spans="1:15" ht="9.75" customHeight="1" hidden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2"/>
    </row>
    <row r="12" spans="1:15" ht="0.75" customHeight="1" hidden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2"/>
    </row>
    <row r="13" spans="1:15" ht="0.75" customHeight="1" hidden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2"/>
    </row>
    <row r="14" spans="1:15" ht="6.75" customHeight="1" hidden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2"/>
    </row>
    <row r="15" spans="1:15" ht="7.5" customHeight="1" hidden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"/>
    </row>
    <row r="16" spans="1:14" ht="3.75" customHeight="1" hidden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15.75" customHeight="1" hidden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15.75" customHeight="1" hidden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15.75" customHeight="1" hidden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ht="15.75" customHeight="1" hidden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ht="24" customHeight="1" hidden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 ht="33" customHeight="1" hidden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ht="7.5" customHeight="1" hidden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ht="2.25" customHeight="1" hidden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14" ht="24" customHeight="1">
      <c r="A25" s="27" t="s">
        <v>64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8"/>
      <c r="N25" s="22"/>
    </row>
    <row r="26" spans="1:14" ht="15" customHeight="1">
      <c r="A26" s="18"/>
      <c r="B26" s="1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9"/>
      <c r="N26" s="24"/>
    </row>
    <row r="27" spans="1:14" ht="13.5" customHeight="1">
      <c r="A27" s="18"/>
      <c r="B27" s="1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9"/>
      <c r="N27" s="24"/>
    </row>
    <row r="28" spans="1:14" ht="15" customHeight="1">
      <c r="A28" s="18"/>
      <c r="B28" s="1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9"/>
      <c r="N28" s="24"/>
    </row>
    <row r="29" spans="1:14" ht="15" customHeight="1">
      <c r="A29" s="18"/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9"/>
      <c r="N29" s="24"/>
    </row>
    <row r="30" spans="1:14" ht="15" customHeight="1">
      <c r="A30" s="18"/>
      <c r="B30" s="1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9"/>
      <c r="N30" s="24"/>
    </row>
    <row r="31" spans="1:14" ht="15" customHeight="1">
      <c r="A31" s="18"/>
      <c r="B31" s="1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9"/>
      <c r="N31" s="24"/>
    </row>
    <row r="32" spans="1:14" ht="15" customHeight="1">
      <c r="A32" s="18"/>
      <c r="B32" s="1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9"/>
      <c r="N32" s="24"/>
    </row>
    <row r="33" spans="1:14" ht="15" customHeight="1">
      <c r="A33" s="18"/>
      <c r="B33" s="1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9"/>
      <c r="N33" s="24"/>
    </row>
    <row r="34" spans="1:14" ht="21" customHeight="1">
      <c r="A34" s="18"/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9"/>
      <c r="N34" s="24"/>
    </row>
    <row r="35" spans="1:14" ht="15" customHeight="1">
      <c r="A35" s="18"/>
      <c r="B35" s="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9"/>
      <c r="N35" s="24"/>
    </row>
    <row r="36" spans="1:14" ht="15" customHeight="1">
      <c r="A36" s="1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9"/>
      <c r="N36" s="24"/>
    </row>
    <row r="37" spans="1:14" ht="15" customHeight="1">
      <c r="A37" s="18"/>
      <c r="B37" s="1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9"/>
      <c r="N37" s="24"/>
    </row>
    <row r="38" spans="1:14" ht="15" customHeight="1">
      <c r="A38" s="18"/>
      <c r="B38" s="1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9"/>
      <c r="N38" s="24"/>
    </row>
    <row r="39" spans="1:14" ht="15" customHeight="1">
      <c r="A39" s="18"/>
      <c r="B39" s="1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9"/>
      <c r="N39" s="24"/>
    </row>
    <row r="40" spans="1:14" ht="34.5" customHeight="1">
      <c r="A40" s="18"/>
      <c r="B40" s="1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9"/>
      <c r="N40" s="24"/>
    </row>
    <row r="41" spans="1:14" ht="24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30"/>
      <c r="N41" s="18"/>
    </row>
    <row r="42" spans="1:14" ht="9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30"/>
      <c r="N42" s="18"/>
    </row>
    <row r="43" spans="1:14" ht="12.75" customHeight="1" hidden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0"/>
      <c r="N43" s="18"/>
    </row>
    <row r="44" spans="1:14" ht="3" customHeight="1" hidden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0"/>
      <c r="N44" s="18"/>
    </row>
    <row r="45" spans="1:14" ht="13.5" customHeight="1" hidden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30"/>
      <c r="N45" s="18"/>
    </row>
    <row r="46" spans="1:14" ht="32.25" customHeight="1">
      <c r="A46" s="27" t="s">
        <v>65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30"/>
      <c r="N46" s="18"/>
    </row>
    <row r="47" spans="1:14" ht="15" customHeight="1" hidden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0"/>
      <c r="N47" s="18"/>
    </row>
    <row r="48" spans="1:14" ht="56.25" customHeight="1">
      <c r="A48" s="19"/>
      <c r="B48" s="19"/>
      <c r="C48" s="141" t="s">
        <v>78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1:14" ht="1.5" customHeight="1" hidden="1">
      <c r="A49" s="19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1"/>
      <c r="N49" s="20"/>
    </row>
    <row r="50" spans="1:14" s="158" customFormat="1" ht="11.25" customHeight="1">
      <c r="A50" s="156" t="s">
        <v>44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1:14" s="158" customFormat="1" ht="12.7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1:14" s="158" customFormat="1" ht="5.2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1:14" s="158" customFormat="1" ht="0.7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1:14" ht="15.75" customHeight="1">
      <c r="A54" s="19"/>
      <c r="B54" s="19"/>
      <c r="C54" s="43" t="s">
        <v>70</v>
      </c>
      <c r="D54" s="23"/>
      <c r="E54" s="23"/>
      <c r="F54" s="23"/>
      <c r="G54" s="23"/>
      <c r="H54" s="23"/>
      <c r="I54" s="23"/>
      <c r="J54" s="23"/>
      <c r="K54" s="23"/>
      <c r="L54" s="19"/>
      <c r="M54" s="19"/>
      <c r="N54" s="19"/>
    </row>
    <row r="55" spans="1:14" ht="17.25" customHeight="1">
      <c r="A55" s="19"/>
      <c r="B55" s="19"/>
      <c r="C55" s="1" t="s">
        <v>71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7.25" customHeight="1">
      <c r="A56" s="19"/>
      <c r="B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7.25" customHeight="1">
      <c r="A57" s="19"/>
      <c r="B57" s="19"/>
      <c r="C57" s="66"/>
      <c r="D57" s="66"/>
      <c r="E57" s="119"/>
      <c r="F57" s="119"/>
      <c r="G57" s="119"/>
      <c r="H57" s="119"/>
      <c r="I57" s="119"/>
      <c r="J57" s="19"/>
      <c r="K57" s="19"/>
      <c r="L57" s="19"/>
      <c r="M57" s="19"/>
      <c r="N57" s="19"/>
    </row>
    <row r="58" spans="1:14" ht="16.5">
      <c r="A58" s="156" t="s">
        <v>177</v>
      </c>
      <c r="B58" s="156"/>
      <c r="C58" s="156"/>
      <c r="D58" s="156"/>
      <c r="E58" s="156"/>
      <c r="F58" s="156"/>
      <c r="G58" s="156"/>
      <c r="H58" s="156"/>
      <c r="I58" s="156"/>
      <c r="J58" s="19"/>
      <c r="K58" s="19"/>
      <c r="L58" s="19"/>
      <c r="M58" s="32"/>
      <c r="N58" s="19"/>
    </row>
    <row r="59" spans="1:14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32"/>
      <c r="N59" s="19"/>
    </row>
    <row r="60" spans="1:14" ht="16.5">
      <c r="A60" s="19"/>
      <c r="B60" s="21" t="s">
        <v>40</v>
      </c>
      <c r="C60" s="156" t="s">
        <v>41</v>
      </c>
      <c r="D60" s="156"/>
      <c r="E60" s="156"/>
      <c r="F60" s="156"/>
      <c r="G60" s="156"/>
      <c r="H60" s="26"/>
      <c r="I60" s="19"/>
      <c r="J60" s="19"/>
      <c r="K60" s="19"/>
      <c r="L60" s="19"/>
      <c r="M60" s="32"/>
      <c r="N60" s="19"/>
    </row>
    <row r="61" spans="1:14" ht="16.5">
      <c r="A61" s="2"/>
      <c r="B61" s="2"/>
      <c r="C61" s="2"/>
      <c r="D61" s="2"/>
      <c r="E61" s="2"/>
      <c r="F61" s="2"/>
      <c r="G61" s="2"/>
      <c r="H61" s="2"/>
      <c r="I61" s="8"/>
      <c r="J61" s="46" t="s">
        <v>27</v>
      </c>
      <c r="K61" s="47"/>
      <c r="L61" s="46"/>
      <c r="M61" s="44"/>
      <c r="N61" s="8"/>
    </row>
    <row r="62" spans="1:14" ht="16.5">
      <c r="A62" s="2"/>
      <c r="E62" s="2"/>
      <c r="F62" s="2"/>
      <c r="G62" s="2"/>
      <c r="H62" s="3"/>
      <c r="I62" s="136" t="s">
        <v>26</v>
      </c>
      <c r="J62" s="48" t="s">
        <v>75</v>
      </c>
      <c r="K62" s="136"/>
      <c r="L62" s="136" t="s">
        <v>0</v>
      </c>
      <c r="M62" s="48" t="s">
        <v>91</v>
      </c>
      <c r="N62" s="88" t="s">
        <v>115</v>
      </c>
    </row>
    <row r="63" spans="1:14" ht="16.5">
      <c r="A63" s="2"/>
      <c r="E63" s="2"/>
      <c r="F63" s="2"/>
      <c r="G63" s="2"/>
      <c r="H63" s="4"/>
      <c r="I63" s="50" t="s">
        <v>83</v>
      </c>
      <c r="J63" s="137" t="s">
        <v>76</v>
      </c>
      <c r="K63" s="50" t="s">
        <v>1</v>
      </c>
      <c r="L63" s="50" t="s">
        <v>12</v>
      </c>
      <c r="M63" s="137" t="s">
        <v>12</v>
      </c>
      <c r="N63" s="138" t="s">
        <v>12</v>
      </c>
    </row>
    <row r="64" spans="2:14" ht="15.75">
      <c r="B64" s="58" t="s">
        <v>69</v>
      </c>
      <c r="C64" s="24" t="s">
        <v>65</v>
      </c>
      <c r="E64" s="2"/>
      <c r="F64" s="2"/>
      <c r="G64" s="2"/>
      <c r="H64" s="10"/>
      <c r="I64" s="87">
        <f>'[4]DHP 06 PB O&amp;M'!G54</f>
        <v>355620</v>
      </c>
      <c r="J64" s="71">
        <v>340225</v>
      </c>
      <c r="K64" s="87">
        <f>'[5]Init Congressional Desig'!G54</f>
        <v>325503</v>
      </c>
      <c r="L64" s="71">
        <f>'[4]DHP 06 PB O&amp;M'!H54</f>
        <v>325427</v>
      </c>
      <c r="M64" s="71">
        <f>'[4]DHP 06 PB O&amp;M'!I54</f>
        <v>366102</v>
      </c>
      <c r="N64" s="71">
        <f>'[4]DHP 06 PB O&amp;M'!J54</f>
        <v>378855</v>
      </c>
    </row>
    <row r="65" spans="2:14" ht="15.75">
      <c r="B65" s="59" t="s">
        <v>5</v>
      </c>
      <c r="C65" s="24" t="s">
        <v>64</v>
      </c>
      <c r="D65" s="2"/>
      <c r="E65" s="2"/>
      <c r="F65" s="2"/>
      <c r="G65" s="2"/>
      <c r="H65" s="10"/>
      <c r="I65" s="89">
        <f>'[4]DHP 06 PB O&amp;M'!G55</f>
        <v>412600</v>
      </c>
      <c r="J65" s="74">
        <v>449299</v>
      </c>
      <c r="K65" s="89">
        <f>'[5]Init Congressional Desig'!G55</f>
        <v>454799</v>
      </c>
      <c r="L65" s="74">
        <f>'[4]DHP 06 PB O&amp;M'!H55</f>
        <v>454799</v>
      </c>
      <c r="M65" s="74">
        <f>'[4]DHP 06 PB O&amp;M'!I55</f>
        <v>475452</v>
      </c>
      <c r="N65" s="74">
        <f>'[4]DHP 06 PB O&amp;M'!J55</f>
        <v>520440</v>
      </c>
    </row>
    <row r="66" spans="2:14" ht="15.75">
      <c r="B66" s="5"/>
      <c r="C66" s="5" t="s">
        <v>24</v>
      </c>
      <c r="D66" s="2"/>
      <c r="E66" s="2"/>
      <c r="F66" s="2"/>
      <c r="G66" s="2"/>
      <c r="H66" s="25"/>
      <c r="I66" s="75">
        <f aca="true" t="shared" si="0" ref="I66:N66">SUM(I64:I65)</f>
        <v>768220</v>
      </c>
      <c r="J66" s="72">
        <f t="shared" si="0"/>
        <v>789524</v>
      </c>
      <c r="K66" s="72">
        <f t="shared" si="0"/>
        <v>780302</v>
      </c>
      <c r="L66" s="72">
        <f t="shared" si="0"/>
        <v>780226</v>
      </c>
      <c r="M66" s="75">
        <f t="shared" si="0"/>
        <v>841554</v>
      </c>
      <c r="N66" s="72">
        <f t="shared" si="0"/>
        <v>899295</v>
      </c>
    </row>
    <row r="67" spans="2:14" ht="15.75">
      <c r="B67" s="5"/>
      <c r="C67" s="5"/>
      <c r="D67" s="2"/>
      <c r="E67" s="2"/>
      <c r="F67" s="2"/>
      <c r="G67" s="2"/>
      <c r="H67" s="25"/>
      <c r="I67" s="25"/>
      <c r="J67" s="67"/>
      <c r="K67" s="67"/>
      <c r="L67" s="67"/>
      <c r="M67" s="25"/>
      <c r="N67" s="55"/>
    </row>
    <row r="68" spans="1:14" ht="15.75">
      <c r="A68" s="79"/>
      <c r="B68" s="79"/>
      <c r="C68" s="80"/>
      <c r="D68" s="80"/>
      <c r="E68" s="80"/>
      <c r="F68" s="80"/>
      <c r="G68" s="80"/>
      <c r="H68" s="80"/>
      <c r="I68" s="81"/>
      <c r="J68" s="81"/>
      <c r="K68" s="81"/>
      <c r="L68" s="81"/>
      <c r="M68" s="81"/>
      <c r="N68" s="7"/>
    </row>
    <row r="69" spans="1:14" ht="16.5">
      <c r="A69" s="66"/>
      <c r="B69" s="82" t="s">
        <v>38</v>
      </c>
      <c r="C69" s="66"/>
      <c r="D69" s="66"/>
      <c r="E69" s="66"/>
      <c r="F69" s="66"/>
      <c r="G69" s="66"/>
      <c r="H69" s="66"/>
      <c r="I69" s="79"/>
      <c r="J69" s="79"/>
      <c r="K69" s="79"/>
      <c r="L69" s="79"/>
      <c r="M69" s="79"/>
      <c r="N69" s="9"/>
    </row>
    <row r="70" spans="1:14" ht="16.5">
      <c r="A70" s="66"/>
      <c r="B70" s="66"/>
      <c r="C70" s="83"/>
      <c r="D70" s="79"/>
      <c r="E70" s="79"/>
      <c r="F70" s="79"/>
      <c r="G70" s="79"/>
      <c r="H70" s="79"/>
      <c r="I70" s="79"/>
      <c r="J70" s="84" t="s">
        <v>2</v>
      </c>
      <c r="K70" s="82"/>
      <c r="L70" s="84" t="s">
        <v>2</v>
      </c>
      <c r="N70" s="84" t="s">
        <v>2</v>
      </c>
    </row>
    <row r="71" spans="1:14" ht="16.5">
      <c r="A71" s="66"/>
      <c r="B71" s="66"/>
      <c r="C71" s="79"/>
      <c r="D71" s="79"/>
      <c r="E71" s="79"/>
      <c r="F71" s="79"/>
      <c r="G71" s="79"/>
      <c r="H71" s="79"/>
      <c r="I71" s="79"/>
      <c r="J71" s="85" t="s">
        <v>92</v>
      </c>
      <c r="K71" s="82"/>
      <c r="L71" s="85" t="s">
        <v>94</v>
      </c>
      <c r="N71" s="85" t="s">
        <v>93</v>
      </c>
    </row>
    <row r="72" spans="1:14" ht="16.5">
      <c r="A72" s="66"/>
      <c r="B72" s="66"/>
      <c r="C72" s="83" t="s">
        <v>13</v>
      </c>
      <c r="D72" s="83"/>
      <c r="E72" s="83"/>
      <c r="F72" s="83"/>
      <c r="G72" s="83"/>
      <c r="H72" s="83"/>
      <c r="I72" s="83"/>
      <c r="J72" s="83">
        <f>J66</f>
        <v>789524</v>
      </c>
      <c r="K72" s="83"/>
      <c r="L72" s="83">
        <f>J86</f>
        <v>780226</v>
      </c>
      <c r="N72" s="86">
        <f>L86</f>
        <v>841554.01277855</v>
      </c>
    </row>
    <row r="73" spans="1:14" ht="18" customHeight="1">
      <c r="A73" s="66"/>
      <c r="B73" s="66"/>
      <c r="C73" s="79" t="s">
        <v>79</v>
      </c>
      <c r="D73" s="79"/>
      <c r="E73" s="79"/>
      <c r="F73" s="79"/>
      <c r="G73" s="79"/>
      <c r="H73" s="79"/>
      <c r="I73" s="79"/>
      <c r="J73" s="79">
        <v>14900</v>
      </c>
      <c r="K73" s="79"/>
      <c r="L73" s="87" t="s">
        <v>66</v>
      </c>
      <c r="N73" s="87" t="s">
        <v>66</v>
      </c>
    </row>
    <row r="74" spans="1:14" ht="15.75">
      <c r="A74" s="66"/>
      <c r="B74" s="66"/>
      <c r="C74" s="79" t="s">
        <v>84</v>
      </c>
      <c r="D74" s="79"/>
      <c r="E74" s="79"/>
      <c r="F74" s="79"/>
      <c r="G74" s="79"/>
      <c r="H74" s="79"/>
      <c r="I74" s="79"/>
      <c r="J74" s="79">
        <v>0</v>
      </c>
      <c r="K74" s="79"/>
      <c r="L74" s="87" t="s">
        <v>66</v>
      </c>
      <c r="N74" s="87" t="s">
        <v>66</v>
      </c>
    </row>
    <row r="75" spans="1:14" ht="15.75">
      <c r="A75" s="66"/>
      <c r="B75" s="66"/>
      <c r="C75" s="79" t="s">
        <v>53</v>
      </c>
      <c r="D75" s="79"/>
      <c r="E75" s="79"/>
      <c r="F75" s="79"/>
      <c r="G75" s="79"/>
      <c r="H75" s="79"/>
      <c r="I75" s="79"/>
      <c r="J75" s="79">
        <v>0</v>
      </c>
      <c r="K75" s="79"/>
      <c r="L75" s="87" t="s">
        <v>66</v>
      </c>
      <c r="N75" s="87" t="s">
        <v>66</v>
      </c>
    </row>
    <row r="76" spans="1:14" ht="15.75">
      <c r="A76" s="66"/>
      <c r="B76" s="66"/>
      <c r="C76" s="79" t="s">
        <v>80</v>
      </c>
      <c r="D76" s="79"/>
      <c r="E76" s="79"/>
      <c r="F76" s="79"/>
      <c r="G76" s="79"/>
      <c r="H76" s="79"/>
      <c r="I76" s="79"/>
      <c r="J76" s="79">
        <v>-24122</v>
      </c>
      <c r="K76" s="79"/>
      <c r="L76" s="87" t="s">
        <v>66</v>
      </c>
      <c r="N76" s="87" t="s">
        <v>66</v>
      </c>
    </row>
    <row r="77" spans="1:14" ht="16.5">
      <c r="A77" s="66"/>
      <c r="B77" s="66"/>
      <c r="C77" s="83" t="s">
        <v>54</v>
      </c>
      <c r="D77" s="83"/>
      <c r="E77" s="83"/>
      <c r="F77" s="83"/>
      <c r="G77" s="83"/>
      <c r="H77" s="83"/>
      <c r="I77" s="83"/>
      <c r="J77" s="83">
        <f>SUM(J72:J76)</f>
        <v>780302</v>
      </c>
      <c r="K77" s="83"/>
      <c r="L77" s="88">
        <f>SUM(L72:L76)</f>
        <v>780226</v>
      </c>
      <c r="N77" s="88">
        <f>SUM(N72:N76)</f>
        <v>841554.01277855</v>
      </c>
    </row>
    <row r="78" spans="1:14" ht="15.75">
      <c r="A78" s="66"/>
      <c r="B78" s="66"/>
      <c r="C78" s="66" t="s">
        <v>49</v>
      </c>
      <c r="D78" s="66"/>
      <c r="E78" s="66"/>
      <c r="F78" s="73"/>
      <c r="G78" s="66"/>
      <c r="H78" s="66"/>
      <c r="I78" s="66"/>
      <c r="J78" s="79">
        <f>L66-K66</f>
        <v>-76</v>
      </c>
      <c r="K78" s="87"/>
      <c r="L78" s="87" t="s">
        <v>66</v>
      </c>
      <c r="N78" s="87" t="s">
        <v>66</v>
      </c>
    </row>
    <row r="79" spans="1:14" ht="16.5">
      <c r="A79" s="66"/>
      <c r="B79" s="66"/>
      <c r="C79" s="82" t="s">
        <v>55</v>
      </c>
      <c r="D79" s="66"/>
      <c r="E79" s="66"/>
      <c r="F79" s="73"/>
      <c r="G79" s="66"/>
      <c r="H79" s="66"/>
      <c r="I79" s="66"/>
      <c r="J79" s="83">
        <f>SUM(J77:J78)</f>
        <v>780226</v>
      </c>
      <c r="K79" s="88"/>
      <c r="L79" s="88">
        <f>SUM(L77:L78)</f>
        <v>780226</v>
      </c>
      <c r="N79" s="88">
        <f>SUM(N77:N78)</f>
        <v>841554.01277855</v>
      </c>
    </row>
    <row r="80" spans="1:14" ht="16.5">
      <c r="A80" s="66"/>
      <c r="B80" s="66"/>
      <c r="C80" s="66" t="s">
        <v>95</v>
      </c>
      <c r="D80" s="66"/>
      <c r="E80" s="66"/>
      <c r="F80" s="73"/>
      <c r="G80" s="66"/>
      <c r="H80" s="66"/>
      <c r="I80" s="66"/>
      <c r="J80" s="82">
        <v>0</v>
      </c>
      <c r="K80" s="88"/>
      <c r="L80" s="82">
        <v>0</v>
      </c>
      <c r="N80" s="82">
        <v>0</v>
      </c>
    </row>
    <row r="81" spans="3:14" ht="15.75">
      <c r="C81" s="1" t="s">
        <v>96</v>
      </c>
      <c r="F81" s="62"/>
      <c r="J81" s="87" t="s">
        <v>66</v>
      </c>
      <c r="K81" s="87"/>
      <c r="L81" s="87" t="s">
        <v>66</v>
      </c>
      <c r="N81" s="87" t="s">
        <v>66</v>
      </c>
    </row>
    <row r="82" spans="3:14" ht="16.5">
      <c r="C82" s="8" t="s">
        <v>85</v>
      </c>
      <c r="F82" s="62"/>
      <c r="J82" s="83">
        <f>SUM(J79:J81)</f>
        <v>780226</v>
      </c>
      <c r="K82" s="88"/>
      <c r="L82" s="88">
        <f>SUM(L79:L81)</f>
        <v>780226</v>
      </c>
      <c r="N82" s="88">
        <f>SUM(N79:N81)</f>
        <v>841554.01277855</v>
      </c>
    </row>
    <row r="83" spans="3:14" ht="15.75">
      <c r="C83" s="5" t="s">
        <v>3</v>
      </c>
      <c r="D83" s="5"/>
      <c r="E83" s="5"/>
      <c r="F83" s="5"/>
      <c r="G83" s="5"/>
      <c r="H83" s="5"/>
      <c r="I83" s="5"/>
      <c r="J83" s="87" t="s">
        <v>66</v>
      </c>
      <c r="K83" s="79"/>
      <c r="L83" s="79">
        <f>'[6]IM Summary'!$O$81</f>
        <v>16835.012778550004</v>
      </c>
      <c r="N83" s="79">
        <f>'[6]IM Summary'!$X$81</f>
        <v>17863.34469938868</v>
      </c>
    </row>
    <row r="84" spans="3:14" ht="15.75">
      <c r="C84" s="5" t="s">
        <v>4</v>
      </c>
      <c r="D84" s="5"/>
      <c r="E84" s="5"/>
      <c r="F84" s="5"/>
      <c r="G84" s="5"/>
      <c r="H84" s="5"/>
      <c r="I84" s="5"/>
      <c r="J84" s="87" t="s">
        <v>66</v>
      </c>
      <c r="K84" s="79"/>
      <c r="L84" s="79">
        <v>0</v>
      </c>
      <c r="N84" s="79">
        <v>0</v>
      </c>
    </row>
    <row r="85" spans="3:14" ht="15.75">
      <c r="C85" s="5" t="s">
        <v>14</v>
      </c>
      <c r="D85" s="5"/>
      <c r="E85" s="5"/>
      <c r="F85" s="5"/>
      <c r="G85" s="5"/>
      <c r="H85" s="5"/>
      <c r="I85" s="5"/>
      <c r="J85" s="76" t="s">
        <v>66</v>
      </c>
      <c r="K85" s="79"/>
      <c r="L85" s="77">
        <v>44493</v>
      </c>
      <c r="N85" s="78">
        <v>39878</v>
      </c>
    </row>
    <row r="86" spans="3:14" ht="16.5">
      <c r="C86" s="44" t="s">
        <v>72</v>
      </c>
      <c r="D86" s="44"/>
      <c r="E86" s="44"/>
      <c r="F86" s="44"/>
      <c r="G86" s="44"/>
      <c r="H86" s="44"/>
      <c r="I86" s="44"/>
      <c r="J86" s="83">
        <f>SUM(J82:J85)</f>
        <v>780226</v>
      </c>
      <c r="K86" s="83"/>
      <c r="L86" s="83">
        <f>SUM(L82:L85)</f>
        <v>841554.01277855</v>
      </c>
      <c r="N86" s="83">
        <f>SUM(N82:N85)</f>
        <v>899295.3574779388</v>
      </c>
    </row>
    <row r="87" spans="3:14" ht="16.5">
      <c r="C87" s="44"/>
      <c r="D87" s="44"/>
      <c r="E87" s="44"/>
      <c r="F87" s="44"/>
      <c r="G87" s="44"/>
      <c r="H87" s="44"/>
      <c r="I87" s="44"/>
      <c r="J87" s="44"/>
      <c r="K87" s="44"/>
      <c r="L87" s="44"/>
      <c r="N87" s="48"/>
    </row>
    <row r="88" spans="3:15" ht="16.5">
      <c r="C88" s="8"/>
      <c r="J88" s="48"/>
      <c r="K88" s="60"/>
      <c r="L88" s="48"/>
      <c r="M88" s="146" t="s">
        <v>77</v>
      </c>
      <c r="N88" s="146"/>
      <c r="O88" s="146"/>
    </row>
    <row r="89" spans="13:14" ht="16.5">
      <c r="M89" s="49" t="s">
        <v>67</v>
      </c>
      <c r="N89" s="50" t="s">
        <v>68</v>
      </c>
    </row>
    <row r="90" spans="2:13" ht="16.5">
      <c r="B90" s="8" t="s">
        <v>39</v>
      </c>
      <c r="C90" s="2"/>
      <c r="D90" s="2"/>
      <c r="K90" s="5"/>
      <c r="M90" s="1"/>
    </row>
    <row r="91" spans="2:15" ht="15.75">
      <c r="B91" s="11"/>
      <c r="C91" s="12"/>
      <c r="D91" s="13"/>
      <c r="E91" s="12"/>
      <c r="F91" s="12"/>
      <c r="G91" s="12"/>
      <c r="H91" s="12"/>
      <c r="K91" s="79"/>
      <c r="L91" s="66"/>
      <c r="M91" s="66"/>
      <c r="N91" s="66"/>
      <c r="O91" s="81"/>
    </row>
    <row r="92" spans="1:15" ht="16.5">
      <c r="A92" s="12"/>
      <c r="B92" s="51" t="s">
        <v>97</v>
      </c>
      <c r="D92" s="13"/>
      <c r="E92" s="12"/>
      <c r="F92" s="12"/>
      <c r="G92" s="12"/>
      <c r="H92" s="12"/>
      <c r="I92" s="12"/>
      <c r="K92" s="66"/>
      <c r="L92" s="66"/>
      <c r="M92" s="79"/>
      <c r="N92" s="83">
        <f>J66</f>
        <v>789524</v>
      </c>
      <c r="O92" s="79"/>
    </row>
    <row r="93" spans="1:15" ht="16.5">
      <c r="A93" s="13"/>
      <c r="B93" s="130" t="s">
        <v>69</v>
      </c>
      <c r="C93" s="53" t="s">
        <v>15</v>
      </c>
      <c r="D93" s="53"/>
      <c r="E93" s="53"/>
      <c r="F93" s="53"/>
      <c r="G93" s="13"/>
      <c r="H93" s="13"/>
      <c r="I93" s="13"/>
      <c r="K93" s="66"/>
      <c r="L93" s="66"/>
      <c r="M93" s="79"/>
      <c r="N93" s="83">
        <f>M98+M105+M110+M111</f>
        <v>-9222</v>
      </c>
      <c r="O93" s="79"/>
    </row>
    <row r="94" spans="1:15" ht="15.75" hidden="1">
      <c r="A94" s="13"/>
      <c r="B94" s="14"/>
      <c r="C94" s="13" t="s">
        <v>30</v>
      </c>
      <c r="D94" s="13" t="s">
        <v>31</v>
      </c>
      <c r="E94" s="13"/>
      <c r="F94" s="13"/>
      <c r="G94" s="13"/>
      <c r="H94" s="13"/>
      <c r="I94" s="13"/>
      <c r="K94" s="66"/>
      <c r="L94" s="66"/>
      <c r="M94" s="81"/>
      <c r="N94" s="79"/>
      <c r="O94" s="79"/>
    </row>
    <row r="95" spans="1:15" ht="15.75" hidden="1">
      <c r="A95" s="13"/>
      <c r="B95" s="14"/>
      <c r="C95" s="13" t="s">
        <v>32</v>
      </c>
      <c r="D95" s="13" t="s">
        <v>33</v>
      </c>
      <c r="E95" s="13"/>
      <c r="F95" s="13"/>
      <c r="G95" s="13"/>
      <c r="H95" s="13"/>
      <c r="I95" s="13"/>
      <c r="K95" s="66"/>
      <c r="L95" s="66"/>
      <c r="M95" s="81"/>
      <c r="N95" s="79"/>
      <c r="O95" s="79"/>
    </row>
    <row r="96" spans="1:15" ht="15.75" hidden="1">
      <c r="A96" s="13"/>
      <c r="B96" s="14"/>
      <c r="C96" s="13" t="s">
        <v>34</v>
      </c>
      <c r="D96" s="13" t="s">
        <v>42</v>
      </c>
      <c r="E96" s="13"/>
      <c r="F96" s="13"/>
      <c r="G96" s="13"/>
      <c r="H96" s="13"/>
      <c r="I96" s="13"/>
      <c r="K96" s="66"/>
      <c r="L96" s="66"/>
      <c r="M96" s="81"/>
      <c r="N96" s="79"/>
      <c r="O96" s="79"/>
    </row>
    <row r="97" spans="1:15" ht="15.75" hidden="1">
      <c r="A97" s="13"/>
      <c r="B97" s="14"/>
      <c r="C97" s="13" t="s">
        <v>35</v>
      </c>
      <c r="D97" s="13" t="s">
        <v>36</v>
      </c>
      <c r="E97" s="13"/>
      <c r="F97" s="13"/>
      <c r="G97" s="13"/>
      <c r="H97" s="13"/>
      <c r="I97" s="13"/>
      <c r="K97" s="66"/>
      <c r="L97" s="66"/>
      <c r="M97" s="81"/>
      <c r="N97" s="79"/>
      <c r="O97" s="79"/>
    </row>
    <row r="98" spans="1:15" ht="16.5">
      <c r="A98" s="13"/>
      <c r="B98" s="33"/>
      <c r="C98" s="13"/>
      <c r="D98" s="34" t="s">
        <v>178</v>
      </c>
      <c r="E98" s="13" t="s">
        <v>45</v>
      </c>
      <c r="F98" s="13"/>
      <c r="G98" s="13"/>
      <c r="I98" s="13"/>
      <c r="K98" s="66"/>
      <c r="L98" s="66"/>
      <c r="M98" s="90">
        <f>SUM(L99:L104)</f>
        <v>14900</v>
      </c>
      <c r="N98" s="66"/>
      <c r="O98" s="79"/>
    </row>
    <row r="99" spans="1:15" ht="16.5">
      <c r="A99" s="13"/>
      <c r="B99" s="33"/>
      <c r="C99" s="13"/>
      <c r="D99" s="34"/>
      <c r="E99" s="13" t="s">
        <v>140</v>
      </c>
      <c r="F99" s="13"/>
      <c r="G99" s="13"/>
      <c r="I99" s="13"/>
      <c r="K99" s="66"/>
      <c r="L99" s="81">
        <v>5500</v>
      </c>
      <c r="M99" s="90"/>
      <c r="N99" s="79"/>
      <c r="O99" s="79"/>
    </row>
    <row r="100" spans="1:15" ht="16.5">
      <c r="A100" s="13"/>
      <c r="B100" s="33"/>
      <c r="C100" s="13"/>
      <c r="D100" s="34"/>
      <c r="E100" s="13" t="s">
        <v>141</v>
      </c>
      <c r="F100" s="13"/>
      <c r="G100" s="13"/>
      <c r="I100" s="13"/>
      <c r="K100" s="66"/>
      <c r="L100" s="81">
        <v>2500</v>
      </c>
      <c r="M100" s="90"/>
      <c r="N100" s="79"/>
      <c r="O100" s="79"/>
    </row>
    <row r="101" spans="1:15" ht="16.5">
      <c r="A101" s="13"/>
      <c r="B101" s="33"/>
      <c r="C101" s="13"/>
      <c r="D101" s="34"/>
      <c r="E101" s="13" t="s">
        <v>142</v>
      </c>
      <c r="F101" s="13"/>
      <c r="G101" s="13"/>
      <c r="I101" s="13"/>
      <c r="K101" s="66"/>
      <c r="L101" s="81">
        <v>1000</v>
      </c>
      <c r="M101" s="90"/>
      <c r="N101" s="66"/>
      <c r="O101" s="79"/>
    </row>
    <row r="102" spans="1:15" ht="16.5">
      <c r="A102" s="13"/>
      <c r="B102" s="33"/>
      <c r="C102" s="13"/>
      <c r="D102" s="34"/>
      <c r="E102" s="13" t="s">
        <v>143</v>
      </c>
      <c r="F102" s="13"/>
      <c r="G102" s="13"/>
      <c r="I102" s="13"/>
      <c r="K102" s="66"/>
      <c r="L102" s="81">
        <v>1000</v>
      </c>
      <c r="M102" s="90"/>
      <c r="N102" s="66"/>
      <c r="O102" s="79"/>
    </row>
    <row r="103" spans="1:15" ht="16.5">
      <c r="A103" s="13"/>
      <c r="B103" s="33"/>
      <c r="C103" s="13"/>
      <c r="D103" s="34"/>
      <c r="E103" s="13" t="s">
        <v>144</v>
      </c>
      <c r="F103" s="13"/>
      <c r="G103" s="13"/>
      <c r="I103" s="13"/>
      <c r="K103" s="66"/>
      <c r="L103" s="81">
        <v>500</v>
      </c>
      <c r="M103" s="90"/>
      <c r="N103" s="79"/>
      <c r="O103" s="79"/>
    </row>
    <row r="104" spans="1:15" ht="16.5">
      <c r="A104" s="13"/>
      <c r="B104" s="33"/>
      <c r="C104" s="13"/>
      <c r="D104" s="34"/>
      <c r="E104" s="13" t="s">
        <v>145</v>
      </c>
      <c r="F104" s="13"/>
      <c r="G104" s="13"/>
      <c r="I104" s="13"/>
      <c r="K104" s="66"/>
      <c r="L104" s="81">
        <v>4400</v>
      </c>
      <c r="M104" s="90"/>
      <c r="N104" s="79"/>
      <c r="O104" s="79"/>
    </row>
    <row r="105" spans="1:15" ht="16.5">
      <c r="A105" s="13"/>
      <c r="B105" s="33"/>
      <c r="C105" s="13"/>
      <c r="D105" s="34" t="s">
        <v>32</v>
      </c>
      <c r="E105" s="13" t="s">
        <v>46</v>
      </c>
      <c r="F105" s="13"/>
      <c r="G105" s="13"/>
      <c r="I105" s="13"/>
      <c r="K105" s="66"/>
      <c r="L105" s="66"/>
      <c r="M105" s="90">
        <v>0</v>
      </c>
      <c r="N105" s="79"/>
      <c r="O105" s="79"/>
    </row>
    <row r="106" spans="1:15" ht="16.5">
      <c r="A106" s="13"/>
      <c r="B106" s="33"/>
      <c r="C106" s="13"/>
      <c r="D106" s="34"/>
      <c r="E106" s="13"/>
      <c r="F106" s="13"/>
      <c r="G106" s="13"/>
      <c r="I106" s="13"/>
      <c r="K106" s="66"/>
      <c r="L106" s="66"/>
      <c r="M106" s="90"/>
      <c r="N106" s="79"/>
      <c r="O106" s="79"/>
    </row>
    <row r="107" spans="3:15" ht="16.5">
      <c r="C107" s="8"/>
      <c r="J107" s="48"/>
      <c r="K107" s="60"/>
      <c r="L107" s="48"/>
      <c r="M107" s="146" t="s">
        <v>77</v>
      </c>
      <c r="N107" s="146"/>
      <c r="O107" s="146"/>
    </row>
    <row r="108" spans="2:14" ht="16.5">
      <c r="B108" s="8" t="s">
        <v>39</v>
      </c>
      <c r="M108" s="49" t="s">
        <v>67</v>
      </c>
      <c r="N108" s="50" t="s">
        <v>68</v>
      </c>
    </row>
    <row r="109" spans="1:15" ht="16.5">
      <c r="A109" s="13"/>
      <c r="B109" s="33"/>
      <c r="C109" s="13"/>
      <c r="D109" s="34"/>
      <c r="E109" s="13"/>
      <c r="F109" s="13"/>
      <c r="G109" s="13"/>
      <c r="I109" s="13"/>
      <c r="K109" s="66"/>
      <c r="L109" s="66"/>
      <c r="M109" s="90"/>
      <c r="N109" s="79"/>
      <c r="O109" s="79"/>
    </row>
    <row r="110" spans="1:15" ht="16.5">
      <c r="A110" s="13"/>
      <c r="B110" s="33"/>
      <c r="C110" s="13"/>
      <c r="D110" s="34" t="s">
        <v>34</v>
      </c>
      <c r="E110" s="13" t="s">
        <v>47</v>
      </c>
      <c r="F110" s="13"/>
      <c r="G110" s="13"/>
      <c r="I110" s="13"/>
      <c r="K110" s="66"/>
      <c r="L110" s="66"/>
      <c r="M110" s="90">
        <v>0</v>
      </c>
      <c r="N110" s="66"/>
      <c r="O110" s="79"/>
    </row>
    <row r="111" spans="1:15" ht="16.5">
      <c r="A111" s="13"/>
      <c r="B111" s="33"/>
      <c r="C111" s="13"/>
      <c r="D111" s="34" t="s">
        <v>35</v>
      </c>
      <c r="E111" s="13" t="s">
        <v>48</v>
      </c>
      <c r="F111" s="13"/>
      <c r="G111" s="13"/>
      <c r="I111" s="13"/>
      <c r="K111" s="66"/>
      <c r="L111" s="66"/>
      <c r="M111" s="83">
        <f>L112</f>
        <v>-24122</v>
      </c>
      <c r="N111" s="79"/>
      <c r="O111" s="79"/>
    </row>
    <row r="112" spans="1:15" ht="16.5">
      <c r="A112" s="13"/>
      <c r="B112" s="33"/>
      <c r="C112" s="13"/>
      <c r="D112" s="34"/>
      <c r="E112" s="13" t="s">
        <v>137</v>
      </c>
      <c r="F112" s="13"/>
      <c r="G112" s="13"/>
      <c r="I112" s="13"/>
      <c r="K112" s="66"/>
      <c r="L112" s="81">
        <v>-24122</v>
      </c>
      <c r="M112" s="83" t="s">
        <v>121</v>
      </c>
      <c r="N112" s="79"/>
      <c r="O112" s="79"/>
    </row>
    <row r="113" spans="1:15" ht="16.5">
      <c r="A113" s="13"/>
      <c r="B113" s="33"/>
      <c r="C113" s="13"/>
      <c r="D113" s="34"/>
      <c r="E113" s="13" t="s">
        <v>138</v>
      </c>
      <c r="F113" s="13"/>
      <c r="G113" s="13"/>
      <c r="I113" s="13"/>
      <c r="K113" s="66"/>
      <c r="L113" s="66"/>
      <c r="M113" s="83"/>
      <c r="N113" s="79"/>
      <c r="O113" s="79"/>
    </row>
    <row r="114" spans="11:15" ht="15.75">
      <c r="K114" s="66"/>
      <c r="L114" s="66"/>
      <c r="M114" s="79"/>
      <c r="N114" s="66"/>
      <c r="O114" s="66"/>
    </row>
    <row r="115" spans="1:15" ht="16.5">
      <c r="A115" s="13"/>
      <c r="B115" s="51" t="s">
        <v>98</v>
      </c>
      <c r="D115" s="13"/>
      <c r="E115" s="12"/>
      <c r="F115" s="12"/>
      <c r="G115" s="12"/>
      <c r="I115" s="13"/>
      <c r="K115" s="66"/>
      <c r="L115" s="91"/>
      <c r="M115" s="92"/>
      <c r="N115" s="83">
        <f>K66</f>
        <v>780302</v>
      </c>
      <c r="O115" s="79"/>
    </row>
    <row r="116" spans="1:15" ht="16.5">
      <c r="A116" s="13"/>
      <c r="B116" s="51"/>
      <c r="D116" s="13"/>
      <c r="E116" s="12"/>
      <c r="F116" s="12"/>
      <c r="G116" s="12"/>
      <c r="I116" s="13"/>
      <c r="K116" s="66"/>
      <c r="L116" s="91"/>
      <c r="M116" s="92"/>
      <c r="N116" s="83"/>
      <c r="O116" s="79"/>
    </row>
    <row r="117" spans="1:15" ht="16.5">
      <c r="A117" s="13"/>
      <c r="B117" s="131" t="s">
        <v>5</v>
      </c>
      <c r="C117" s="51" t="s">
        <v>124</v>
      </c>
      <c r="D117" s="53"/>
      <c r="E117" s="51"/>
      <c r="F117" s="51"/>
      <c r="G117" s="12"/>
      <c r="I117" s="13"/>
      <c r="K117" s="66"/>
      <c r="L117" s="91"/>
      <c r="M117" s="92"/>
      <c r="N117" s="83">
        <f>M118+M119</f>
        <v>0</v>
      </c>
      <c r="O117" s="79"/>
    </row>
    <row r="118" spans="1:15" ht="31.5" customHeight="1">
      <c r="A118" s="13"/>
      <c r="B118" s="33"/>
      <c r="C118" s="13"/>
      <c r="D118" s="34" t="s">
        <v>178</v>
      </c>
      <c r="E118" s="150" t="s">
        <v>125</v>
      </c>
      <c r="F118" s="151"/>
      <c r="G118" s="151"/>
      <c r="H118" s="151"/>
      <c r="I118" s="151"/>
      <c r="J118" s="151"/>
      <c r="K118" s="151"/>
      <c r="L118" s="66"/>
      <c r="M118" s="90">
        <v>0</v>
      </c>
      <c r="N118" s="66"/>
      <c r="O118" s="79"/>
    </row>
    <row r="119" spans="1:15" ht="33" customHeight="1">
      <c r="A119" s="13"/>
      <c r="B119" s="33"/>
      <c r="C119" s="13"/>
      <c r="D119" s="34" t="s">
        <v>32</v>
      </c>
      <c r="E119" s="150" t="s">
        <v>126</v>
      </c>
      <c r="F119" s="151"/>
      <c r="G119" s="151"/>
      <c r="H119" s="151"/>
      <c r="I119" s="151"/>
      <c r="J119" s="151"/>
      <c r="K119" s="151"/>
      <c r="L119" s="66"/>
      <c r="M119" s="90">
        <v>0</v>
      </c>
      <c r="N119" s="79"/>
      <c r="O119" s="79"/>
    </row>
    <row r="120" spans="2:13" ht="16.5">
      <c r="B120" s="8"/>
      <c r="C120" s="2"/>
      <c r="D120" s="2"/>
      <c r="M120" s="1"/>
    </row>
    <row r="121" spans="1:15" ht="16.5">
      <c r="A121" s="13"/>
      <c r="B121" s="131" t="s">
        <v>6</v>
      </c>
      <c r="C121" s="51" t="s">
        <v>49</v>
      </c>
      <c r="D121" s="53"/>
      <c r="E121" s="51"/>
      <c r="F121" s="51"/>
      <c r="G121" s="12"/>
      <c r="I121" s="13"/>
      <c r="K121" s="66"/>
      <c r="L121" s="91"/>
      <c r="M121" s="92"/>
      <c r="N121" s="83">
        <f>M122+M125</f>
        <v>-76</v>
      </c>
      <c r="O121" s="79"/>
    </row>
    <row r="122" spans="1:15" ht="16.5">
      <c r="A122" s="13"/>
      <c r="B122" s="34"/>
      <c r="C122" s="12"/>
      <c r="D122" s="13" t="s">
        <v>178</v>
      </c>
      <c r="E122" s="12" t="s">
        <v>50</v>
      </c>
      <c r="F122" s="12"/>
      <c r="G122" s="12"/>
      <c r="I122" s="40"/>
      <c r="K122" s="66"/>
      <c r="L122" s="66"/>
      <c r="M122" s="83">
        <f>L123+L124</f>
        <v>0</v>
      </c>
      <c r="N122" s="83"/>
      <c r="O122" s="79"/>
    </row>
    <row r="123" spans="1:15" ht="16.5">
      <c r="A123" s="13"/>
      <c r="B123" s="34"/>
      <c r="C123" s="12"/>
      <c r="D123" s="13"/>
      <c r="E123" s="56" t="s">
        <v>170</v>
      </c>
      <c r="F123" s="12"/>
      <c r="G123" s="12"/>
      <c r="H123" s="66"/>
      <c r="I123" s="40"/>
      <c r="K123" s="66"/>
      <c r="L123" s="79">
        <v>0</v>
      </c>
      <c r="M123" s="66"/>
      <c r="N123" s="83"/>
      <c r="O123" s="79"/>
    </row>
    <row r="124" spans="1:15" ht="16.5">
      <c r="A124" s="13"/>
      <c r="B124" s="34"/>
      <c r="C124" s="12"/>
      <c r="D124" s="13"/>
      <c r="E124" s="56" t="s">
        <v>171</v>
      </c>
      <c r="F124" s="12"/>
      <c r="G124" s="12"/>
      <c r="I124" s="40"/>
      <c r="K124" s="66"/>
      <c r="L124" s="79">
        <v>0</v>
      </c>
      <c r="M124" s="66"/>
      <c r="N124" s="83"/>
      <c r="O124" s="79"/>
    </row>
    <row r="125" spans="1:15" ht="16.5">
      <c r="A125" s="13"/>
      <c r="B125" s="34"/>
      <c r="C125" s="12"/>
      <c r="D125" s="13" t="s">
        <v>32</v>
      </c>
      <c r="E125" s="12" t="s">
        <v>51</v>
      </c>
      <c r="F125" s="12"/>
      <c r="G125" s="12"/>
      <c r="I125" s="13"/>
      <c r="K125" s="66"/>
      <c r="L125" s="93"/>
      <c r="M125" s="83">
        <f>L126+L127</f>
        <v>-76</v>
      </c>
      <c r="N125" s="83"/>
      <c r="O125" s="79"/>
    </row>
    <row r="126" spans="1:15" ht="15.75">
      <c r="A126" s="13"/>
      <c r="B126" s="34"/>
      <c r="C126" s="12"/>
      <c r="D126" s="13"/>
      <c r="E126" s="12" t="s">
        <v>168</v>
      </c>
      <c r="F126" s="12"/>
      <c r="G126" s="12"/>
      <c r="I126" s="13"/>
      <c r="K126" s="66"/>
      <c r="L126" s="79">
        <v>0</v>
      </c>
      <c r="M126" s="66"/>
      <c r="N126" s="79"/>
      <c r="O126" s="79"/>
    </row>
    <row r="127" spans="1:15" ht="17.25" customHeight="1">
      <c r="A127" s="13"/>
      <c r="B127" s="34"/>
      <c r="C127" s="12"/>
      <c r="D127" s="13"/>
      <c r="E127" s="56" t="s">
        <v>169</v>
      </c>
      <c r="F127" s="57"/>
      <c r="G127" s="22"/>
      <c r="H127" s="22"/>
      <c r="I127" s="22"/>
      <c r="J127" s="22"/>
      <c r="K127" s="94"/>
      <c r="L127" s="79">
        <v>-76</v>
      </c>
      <c r="M127" s="66"/>
      <c r="N127" s="79"/>
      <c r="O127" s="79"/>
    </row>
    <row r="128" spans="1:15" ht="16.5" customHeight="1">
      <c r="A128" s="13"/>
      <c r="B128" s="34"/>
      <c r="C128" s="12"/>
      <c r="D128" s="13"/>
      <c r="E128" s="56"/>
      <c r="F128" s="152" t="s">
        <v>186</v>
      </c>
      <c r="G128" s="151"/>
      <c r="H128" s="151"/>
      <c r="I128" s="151"/>
      <c r="J128" s="151"/>
      <c r="K128" s="151"/>
      <c r="L128" s="22"/>
      <c r="N128" s="5"/>
      <c r="O128" s="5"/>
    </row>
    <row r="129" spans="1:15" ht="15.75" hidden="1">
      <c r="A129" s="13"/>
      <c r="B129" s="34"/>
      <c r="C129" s="12"/>
      <c r="D129" s="13"/>
      <c r="E129" s="56"/>
      <c r="F129" s="22"/>
      <c r="G129" s="22"/>
      <c r="H129" s="22"/>
      <c r="I129" s="22"/>
      <c r="J129" s="22"/>
      <c r="K129" s="22"/>
      <c r="L129" s="22"/>
      <c r="M129" s="144" t="s">
        <v>77</v>
      </c>
      <c r="N129" s="144"/>
      <c r="O129" s="5"/>
    </row>
    <row r="130" spans="1:15" ht="16.5" hidden="1">
      <c r="A130" s="13"/>
      <c r="B130" s="8" t="s">
        <v>39</v>
      </c>
      <c r="C130" s="2"/>
      <c r="D130" s="2"/>
      <c r="E130" s="56"/>
      <c r="F130" s="22"/>
      <c r="G130" s="22"/>
      <c r="H130" s="22"/>
      <c r="I130" s="22"/>
      <c r="J130" s="22"/>
      <c r="K130" s="22"/>
      <c r="L130" s="22"/>
      <c r="M130" s="49" t="s">
        <v>67</v>
      </c>
      <c r="N130" s="50" t="s">
        <v>68</v>
      </c>
      <c r="O130" s="5"/>
    </row>
    <row r="131" spans="1:15" ht="16.5">
      <c r="A131" s="13"/>
      <c r="B131" s="34"/>
      <c r="C131" s="12"/>
      <c r="D131" s="13" t="s">
        <v>34</v>
      </c>
      <c r="E131" s="12" t="s">
        <v>52</v>
      </c>
      <c r="F131" s="12"/>
      <c r="G131" s="12"/>
      <c r="I131" s="13"/>
      <c r="L131" s="66"/>
      <c r="M131" s="82">
        <v>0</v>
      </c>
      <c r="N131" s="83">
        <f>M131+M132</f>
        <v>0</v>
      </c>
      <c r="O131" s="5"/>
    </row>
    <row r="132" spans="1:15" ht="16.5">
      <c r="A132" s="13"/>
      <c r="B132" s="34"/>
      <c r="C132" s="12"/>
      <c r="D132" s="13"/>
      <c r="E132" s="56" t="s">
        <v>166</v>
      </c>
      <c r="F132" s="29"/>
      <c r="G132" s="29"/>
      <c r="I132" s="13"/>
      <c r="L132" s="66"/>
      <c r="M132" s="82">
        <f>L133+L134</f>
        <v>0</v>
      </c>
      <c r="N132" s="83"/>
      <c r="O132" s="5"/>
    </row>
    <row r="133" spans="1:15" ht="16.5">
      <c r="A133" s="13"/>
      <c r="B133" s="34"/>
      <c r="C133" s="12"/>
      <c r="D133" s="13"/>
      <c r="E133" s="29"/>
      <c r="F133" s="56" t="s">
        <v>86</v>
      </c>
      <c r="G133" s="29"/>
      <c r="I133" s="13"/>
      <c r="L133" s="66">
        <v>0</v>
      </c>
      <c r="M133" s="82"/>
      <c r="N133" s="83"/>
      <c r="O133" s="5"/>
    </row>
    <row r="134" spans="1:15" ht="16.5">
      <c r="A134" s="13"/>
      <c r="B134" s="34"/>
      <c r="C134" s="12"/>
      <c r="D134" s="13"/>
      <c r="E134" s="5"/>
      <c r="F134" s="56" t="s">
        <v>87</v>
      </c>
      <c r="G134" s="29"/>
      <c r="I134" s="13"/>
      <c r="L134" s="66">
        <v>0</v>
      </c>
      <c r="M134" s="82"/>
      <c r="N134" s="83"/>
      <c r="O134" s="5"/>
    </row>
    <row r="135" spans="1:15" ht="16.5">
      <c r="A135" s="13"/>
      <c r="B135" s="34"/>
      <c r="C135" s="12"/>
      <c r="D135" s="13"/>
      <c r="E135" s="56" t="s">
        <v>167</v>
      </c>
      <c r="F135" s="5"/>
      <c r="G135" s="29"/>
      <c r="I135" s="13"/>
      <c r="L135" s="66"/>
      <c r="M135" s="82">
        <f>L136+L137</f>
        <v>0</v>
      </c>
      <c r="N135" s="83"/>
      <c r="O135" s="5"/>
    </row>
    <row r="136" spans="1:15" ht="16.5">
      <c r="A136" s="13"/>
      <c r="B136" s="34"/>
      <c r="C136" s="12"/>
      <c r="D136" s="13"/>
      <c r="E136" s="56"/>
      <c r="F136" s="56" t="s">
        <v>86</v>
      </c>
      <c r="G136" s="29"/>
      <c r="I136" s="13"/>
      <c r="L136" s="66">
        <v>0</v>
      </c>
      <c r="M136" s="82"/>
      <c r="N136" s="83"/>
      <c r="O136" s="5"/>
    </row>
    <row r="137" spans="1:15" ht="15.75">
      <c r="A137" s="13"/>
      <c r="B137" s="34"/>
      <c r="C137" s="12"/>
      <c r="D137" s="13"/>
      <c r="E137" s="56"/>
      <c r="F137" s="56" t="s">
        <v>88</v>
      </c>
      <c r="G137" s="29"/>
      <c r="I137" s="13"/>
      <c r="L137" s="66">
        <v>0</v>
      </c>
      <c r="M137" s="66"/>
      <c r="N137" s="79"/>
      <c r="O137" s="5"/>
    </row>
    <row r="138" spans="1:15" ht="15.75">
      <c r="A138" s="13"/>
      <c r="B138" s="34"/>
      <c r="C138" s="12"/>
      <c r="D138" s="13"/>
      <c r="E138" s="56"/>
      <c r="F138" s="29"/>
      <c r="G138" s="12"/>
      <c r="I138" s="13"/>
      <c r="N138" s="5"/>
      <c r="O138" s="5"/>
    </row>
    <row r="139" spans="1:15" ht="16.5">
      <c r="A139" s="13"/>
      <c r="B139" s="52" t="s">
        <v>13</v>
      </c>
      <c r="C139" s="12"/>
      <c r="D139" s="13"/>
      <c r="E139" s="12"/>
      <c r="F139" s="12"/>
      <c r="G139" s="12"/>
      <c r="I139" s="13"/>
      <c r="M139" s="6"/>
      <c r="N139" s="83">
        <f>N115+N121+N131</f>
        <v>780226</v>
      </c>
      <c r="O139" s="5"/>
    </row>
    <row r="140" spans="1:15" ht="16.5">
      <c r="A140" s="13"/>
      <c r="B140" s="52"/>
      <c r="C140" s="12"/>
      <c r="D140" s="13"/>
      <c r="E140" s="12"/>
      <c r="F140" s="12"/>
      <c r="G140" s="12"/>
      <c r="I140" s="13"/>
      <c r="M140" s="6"/>
      <c r="N140" s="44"/>
      <c r="O140" s="5"/>
    </row>
    <row r="141" spans="1:15" ht="16.5">
      <c r="A141" s="13"/>
      <c r="B141" s="102" t="s">
        <v>7</v>
      </c>
      <c r="C141" s="97" t="s">
        <v>96</v>
      </c>
      <c r="D141" s="97"/>
      <c r="E141" s="97"/>
      <c r="F141" s="97"/>
      <c r="G141" s="96"/>
      <c r="H141" s="96"/>
      <c r="I141" s="98"/>
      <c r="J141" s="99"/>
      <c r="K141" s="100"/>
      <c r="L141" s="101"/>
      <c r="M141" s="83"/>
      <c r="N141" s="88">
        <v>0</v>
      </c>
      <c r="O141" s="5"/>
    </row>
    <row r="142" spans="1:15" ht="16.5">
      <c r="A142" s="13"/>
      <c r="B142" s="102"/>
      <c r="C142" s="96" t="s">
        <v>121</v>
      </c>
      <c r="D142" s="96" t="s">
        <v>30</v>
      </c>
      <c r="E142" s="96" t="s">
        <v>127</v>
      </c>
      <c r="F142" s="96"/>
      <c r="G142" s="97"/>
      <c r="H142" s="97"/>
      <c r="I142" s="103"/>
      <c r="J142" s="104"/>
      <c r="K142" s="105"/>
      <c r="L142" s="101"/>
      <c r="M142" s="83">
        <v>0</v>
      </c>
      <c r="N142" s="48"/>
      <c r="O142" s="5"/>
    </row>
    <row r="143" spans="1:15" ht="16.5">
      <c r="A143" s="13"/>
      <c r="B143" s="63"/>
      <c r="C143" s="15" t="s">
        <v>121</v>
      </c>
      <c r="D143" s="15" t="s">
        <v>32</v>
      </c>
      <c r="E143" s="15" t="s">
        <v>128</v>
      </c>
      <c r="F143" s="15"/>
      <c r="G143" s="29"/>
      <c r="H143" s="29"/>
      <c r="I143" s="29"/>
      <c r="J143" s="29"/>
      <c r="K143" s="29"/>
      <c r="L143" s="45"/>
      <c r="M143" s="44"/>
      <c r="N143" s="48"/>
      <c r="O143" s="5"/>
    </row>
    <row r="144" spans="1:15" ht="16.5">
      <c r="A144" s="13"/>
      <c r="B144" s="44"/>
      <c r="C144" s="12"/>
      <c r="D144" s="12"/>
      <c r="E144" s="5"/>
      <c r="G144" s="13"/>
      <c r="H144" s="13"/>
      <c r="I144" s="13"/>
      <c r="J144" s="13"/>
      <c r="K144" s="24"/>
      <c r="L144" s="24"/>
      <c r="N144" s="45"/>
      <c r="O144" s="5"/>
    </row>
    <row r="145" spans="1:15" ht="16.5">
      <c r="A145" s="15"/>
      <c r="B145" s="52" t="s">
        <v>99</v>
      </c>
      <c r="C145" s="12"/>
      <c r="D145" s="13"/>
      <c r="E145" s="12"/>
      <c r="F145" s="12"/>
      <c r="G145" s="12"/>
      <c r="I145" s="12"/>
      <c r="N145" s="121">
        <f>N139+N141</f>
        <v>780226</v>
      </c>
      <c r="O145" s="5"/>
    </row>
    <row r="146" spans="1:15" ht="16.5">
      <c r="A146" s="15"/>
      <c r="B146" s="52"/>
      <c r="C146" s="12"/>
      <c r="D146" s="13"/>
      <c r="E146" s="12"/>
      <c r="F146" s="12"/>
      <c r="G146" s="12"/>
      <c r="I146" s="12"/>
      <c r="N146" s="121"/>
      <c r="O146" s="5"/>
    </row>
    <row r="147" spans="1:15" ht="32.25" customHeight="1">
      <c r="A147" s="53"/>
      <c r="B147" s="102" t="s">
        <v>8</v>
      </c>
      <c r="C147" s="153" t="s">
        <v>129</v>
      </c>
      <c r="D147" s="154"/>
      <c r="E147" s="154"/>
      <c r="F147" s="154"/>
      <c r="G147" s="154"/>
      <c r="H147" s="154"/>
      <c r="I147" s="154"/>
      <c r="J147" s="154"/>
      <c r="K147" s="154"/>
      <c r="L147" s="154"/>
      <c r="M147" s="83"/>
      <c r="N147" s="88">
        <v>0</v>
      </c>
      <c r="O147" s="5"/>
    </row>
    <row r="148" spans="1:15" ht="16.5">
      <c r="A148" s="13"/>
      <c r="B148" s="95"/>
      <c r="C148" s="96"/>
      <c r="D148" s="97"/>
      <c r="E148" s="97"/>
      <c r="F148" s="97"/>
      <c r="G148" s="96"/>
      <c r="H148" s="96"/>
      <c r="I148" s="98"/>
      <c r="J148" s="99"/>
      <c r="K148" s="100"/>
      <c r="L148" s="101"/>
      <c r="M148" s="83"/>
      <c r="N148" s="88"/>
      <c r="O148" s="5"/>
    </row>
    <row r="149" spans="1:15" ht="16.5">
      <c r="A149" s="13"/>
      <c r="B149" s="52" t="s">
        <v>130</v>
      </c>
      <c r="C149" s="12"/>
      <c r="D149" s="13"/>
      <c r="E149" s="12"/>
      <c r="F149" s="12"/>
      <c r="G149" s="12"/>
      <c r="I149" s="13"/>
      <c r="M149" s="6"/>
      <c r="N149" s="83">
        <f>N145+N147</f>
        <v>780226</v>
      </c>
      <c r="O149" s="5"/>
    </row>
    <row r="150" spans="1:15" ht="16.5">
      <c r="A150" s="13"/>
      <c r="B150" s="52"/>
      <c r="C150" s="12"/>
      <c r="D150" s="13"/>
      <c r="E150" s="12"/>
      <c r="F150" s="12"/>
      <c r="G150" s="12"/>
      <c r="I150" s="13"/>
      <c r="M150" s="6"/>
      <c r="N150" s="83"/>
      <c r="O150" s="5"/>
    </row>
    <row r="151" spans="1:15" ht="15.75" customHeight="1">
      <c r="A151" s="12"/>
      <c r="B151" s="34"/>
      <c r="C151" s="12"/>
      <c r="D151" s="13"/>
      <c r="E151" s="56"/>
      <c r="F151" s="22"/>
      <c r="G151" s="22"/>
      <c r="H151" s="22"/>
      <c r="I151" s="22"/>
      <c r="J151" s="22"/>
      <c r="K151" s="22"/>
      <c r="L151" s="22"/>
      <c r="M151" s="144" t="s">
        <v>77</v>
      </c>
      <c r="N151" s="144"/>
      <c r="O151" s="5"/>
    </row>
    <row r="152" spans="1:15" ht="15.75" customHeight="1">
      <c r="A152" s="12"/>
      <c r="B152" s="8" t="s">
        <v>39</v>
      </c>
      <c r="C152" s="2"/>
      <c r="D152" s="2"/>
      <c r="E152" s="56"/>
      <c r="F152" s="22"/>
      <c r="G152" s="22"/>
      <c r="H152" s="22"/>
      <c r="I152" s="22"/>
      <c r="J152" s="22"/>
      <c r="K152" s="22"/>
      <c r="L152" s="22"/>
      <c r="M152" s="49" t="s">
        <v>67</v>
      </c>
      <c r="N152" s="50" t="s">
        <v>68</v>
      </c>
      <c r="O152" s="5"/>
    </row>
    <row r="153" spans="1:15" ht="16.5">
      <c r="A153" s="13"/>
      <c r="B153" s="52"/>
      <c r="C153" s="12"/>
      <c r="D153" s="13"/>
      <c r="E153" s="12"/>
      <c r="F153" s="12"/>
      <c r="G153" s="12"/>
      <c r="I153" s="13"/>
      <c r="M153" s="6"/>
      <c r="N153" s="83"/>
      <c r="O153" s="5"/>
    </row>
    <row r="154" spans="1:15" ht="16.5">
      <c r="A154" s="13"/>
      <c r="B154" s="95"/>
      <c r="C154" s="96"/>
      <c r="D154" s="97"/>
      <c r="E154" s="97"/>
      <c r="F154" s="97"/>
      <c r="G154" s="96"/>
      <c r="H154" s="96"/>
      <c r="I154" s="98"/>
      <c r="J154" s="99"/>
      <c r="K154" s="100"/>
      <c r="L154" s="101"/>
      <c r="M154" s="83"/>
      <c r="N154" s="88"/>
      <c r="O154" s="5"/>
    </row>
    <row r="155" spans="1:15" ht="16.5">
      <c r="A155" s="12"/>
      <c r="B155" s="132" t="s">
        <v>9</v>
      </c>
      <c r="C155" s="148" t="s">
        <v>3</v>
      </c>
      <c r="D155" s="149"/>
      <c r="E155" s="149"/>
      <c r="F155" s="149"/>
      <c r="G155" s="12"/>
      <c r="H155" s="12"/>
      <c r="I155" s="29"/>
      <c r="M155" s="125"/>
      <c r="N155" s="83">
        <f>'[6]IM Summary'!$O$81</f>
        <v>16835.012778550004</v>
      </c>
      <c r="O155" s="5"/>
    </row>
    <row r="156" spans="1:15" ht="16.5">
      <c r="A156" s="12"/>
      <c r="B156" s="35"/>
      <c r="C156" s="12"/>
      <c r="D156" s="2"/>
      <c r="E156" s="2"/>
      <c r="F156" s="2"/>
      <c r="G156" s="12"/>
      <c r="H156" s="12"/>
      <c r="I156" s="29"/>
      <c r="N156" s="44"/>
      <c r="O156" s="5"/>
    </row>
    <row r="157" spans="1:15" ht="16.5">
      <c r="A157" s="12"/>
      <c r="B157" s="132" t="s">
        <v>11</v>
      </c>
      <c r="C157" s="51" t="s">
        <v>50</v>
      </c>
      <c r="D157" s="53"/>
      <c r="E157" s="51"/>
      <c r="F157" s="51"/>
      <c r="G157" s="12"/>
      <c r="H157" s="12"/>
      <c r="I157" s="29"/>
      <c r="N157" s="83">
        <f>M158+M159</f>
        <v>-3794</v>
      </c>
      <c r="O157" s="5"/>
    </row>
    <row r="158" spans="1:15" ht="16.5">
      <c r="A158" s="15"/>
      <c r="B158" s="36"/>
      <c r="C158" s="13" t="s">
        <v>121</v>
      </c>
      <c r="D158" s="13" t="s">
        <v>30</v>
      </c>
      <c r="E158" s="12" t="s">
        <v>89</v>
      </c>
      <c r="G158" s="12"/>
      <c r="H158" s="12"/>
      <c r="I158" s="29"/>
      <c r="M158" s="83">
        <v>0</v>
      </c>
      <c r="N158" s="5"/>
      <c r="O158" s="5"/>
    </row>
    <row r="159" spans="1:15" ht="16.5">
      <c r="A159" s="12"/>
      <c r="B159" s="36"/>
      <c r="C159" s="12" t="s">
        <v>121</v>
      </c>
      <c r="D159" s="12" t="s">
        <v>32</v>
      </c>
      <c r="E159" s="13" t="s">
        <v>90</v>
      </c>
      <c r="G159" s="13"/>
      <c r="H159" s="12"/>
      <c r="I159" s="29"/>
      <c r="M159" s="83">
        <f>L160</f>
        <v>-3794</v>
      </c>
      <c r="O159" s="5"/>
    </row>
    <row r="160" spans="1:14" ht="45" customHeight="1">
      <c r="A160" s="12"/>
      <c r="B160" s="38"/>
      <c r="C160" s="16"/>
      <c r="D160" s="12"/>
      <c r="E160" s="139" t="s">
        <v>176</v>
      </c>
      <c r="F160" s="140"/>
      <c r="G160" s="140"/>
      <c r="H160" s="140"/>
      <c r="I160" s="140"/>
      <c r="J160" s="140"/>
      <c r="K160" s="140"/>
      <c r="L160" s="98">
        <v>-3794</v>
      </c>
      <c r="M160" s="1"/>
      <c r="N160" s="5"/>
    </row>
    <row r="161" spans="1:15" ht="15.75">
      <c r="A161" s="12"/>
      <c r="B161" s="36"/>
      <c r="C161" s="12"/>
      <c r="D161" s="13"/>
      <c r="E161" s="13"/>
      <c r="G161" s="13"/>
      <c r="H161" s="12"/>
      <c r="I161" s="29"/>
      <c r="O161" s="5"/>
    </row>
    <row r="162" spans="1:14" ht="16.5">
      <c r="A162" s="51"/>
      <c r="B162" s="133" t="s">
        <v>131</v>
      </c>
      <c r="C162" s="51" t="s">
        <v>21</v>
      </c>
      <c r="D162" s="53"/>
      <c r="E162" s="51"/>
      <c r="F162" s="51"/>
      <c r="G162" s="12"/>
      <c r="H162" s="12"/>
      <c r="I162" s="29"/>
      <c r="N162" s="83">
        <f>M163+M164+M166</f>
        <v>114740</v>
      </c>
    </row>
    <row r="163" spans="1:15" ht="16.5">
      <c r="A163" s="12"/>
      <c r="B163" s="37"/>
      <c r="C163" s="12"/>
      <c r="D163" s="13" t="s">
        <v>178</v>
      </c>
      <c r="E163" s="13" t="s">
        <v>100</v>
      </c>
      <c r="F163" s="13"/>
      <c r="G163" s="13"/>
      <c r="H163" s="12"/>
      <c r="I163" s="29"/>
      <c r="M163" s="83">
        <v>0</v>
      </c>
      <c r="N163" s="5"/>
      <c r="O163" s="5"/>
    </row>
    <row r="164" spans="1:15" ht="16.5">
      <c r="A164" s="12"/>
      <c r="B164" s="37"/>
      <c r="C164" s="12"/>
      <c r="D164" s="12" t="s">
        <v>32</v>
      </c>
      <c r="E164" s="13" t="s">
        <v>101</v>
      </c>
      <c r="F164" s="13"/>
      <c r="G164" s="13"/>
      <c r="H164" s="12"/>
      <c r="I164" s="29"/>
      <c r="L164" s="1" t="s">
        <v>121</v>
      </c>
      <c r="M164" s="83">
        <f>L165</f>
        <v>25763</v>
      </c>
      <c r="N164" s="5"/>
      <c r="O164" s="5"/>
    </row>
    <row r="165" spans="1:15" ht="16.5" customHeight="1">
      <c r="A165" s="12"/>
      <c r="B165" s="37"/>
      <c r="C165" s="12"/>
      <c r="D165" s="12"/>
      <c r="E165" s="159" t="s">
        <v>183</v>
      </c>
      <c r="F165" s="143"/>
      <c r="G165" s="143"/>
      <c r="H165" s="143"/>
      <c r="I165" s="143"/>
      <c r="J165" s="143"/>
      <c r="K165" s="143"/>
      <c r="L165" s="57">
        <v>25763</v>
      </c>
      <c r="M165" s="1"/>
      <c r="N165" s="5"/>
      <c r="O165" s="5"/>
    </row>
    <row r="166" spans="1:15" ht="16.5">
      <c r="A166" s="12"/>
      <c r="B166" s="37"/>
      <c r="C166" s="12"/>
      <c r="D166" s="12" t="s">
        <v>34</v>
      </c>
      <c r="E166" s="15" t="s">
        <v>102</v>
      </c>
      <c r="F166" s="15"/>
      <c r="G166" s="15"/>
      <c r="H166" s="15"/>
      <c r="I166" s="29"/>
      <c r="J166" s="24"/>
      <c r="K166" s="24"/>
      <c r="L166" s="24"/>
      <c r="M166" s="83">
        <f>SUM(L167:L180)</f>
        <v>88977</v>
      </c>
      <c r="N166" s="5"/>
      <c r="O166" s="5"/>
    </row>
    <row r="167" spans="1:15" ht="45" customHeight="1">
      <c r="A167" s="12"/>
      <c r="B167" s="37"/>
      <c r="C167" s="12"/>
      <c r="D167" s="12"/>
      <c r="E167" s="139" t="s">
        <v>158</v>
      </c>
      <c r="F167" s="147"/>
      <c r="G167" s="147"/>
      <c r="H167" s="147"/>
      <c r="I167" s="147"/>
      <c r="J167" s="147"/>
      <c r="K167" s="147"/>
      <c r="L167" s="98">
        <v>1022</v>
      </c>
      <c r="M167" s="1"/>
      <c r="N167" s="5"/>
      <c r="O167" s="5"/>
    </row>
    <row r="168" spans="1:15" ht="62.25" customHeight="1">
      <c r="A168" s="12"/>
      <c r="B168" s="37"/>
      <c r="C168" s="12"/>
      <c r="D168" s="12"/>
      <c r="E168" s="139" t="s">
        <v>159</v>
      </c>
      <c r="F168" s="147"/>
      <c r="G168" s="147"/>
      <c r="H168" s="147"/>
      <c r="I168" s="147"/>
      <c r="J168" s="147"/>
      <c r="K168" s="147"/>
      <c r="L168" s="98">
        <v>2900</v>
      </c>
      <c r="M168" s="1"/>
      <c r="N168" s="5"/>
      <c r="O168" s="5"/>
    </row>
    <row r="169" spans="1:15" ht="48" customHeight="1">
      <c r="A169" s="12"/>
      <c r="B169" s="37"/>
      <c r="C169" s="12"/>
      <c r="D169" s="12"/>
      <c r="E169" s="139" t="s">
        <v>160</v>
      </c>
      <c r="F169" s="147"/>
      <c r="G169" s="147"/>
      <c r="H169" s="147"/>
      <c r="I169" s="147"/>
      <c r="J169" s="147"/>
      <c r="K169" s="147"/>
      <c r="L169" s="98">
        <v>22279</v>
      </c>
      <c r="N169" s="5"/>
      <c r="O169" s="5"/>
    </row>
    <row r="170" spans="1:15" ht="60" customHeight="1">
      <c r="A170" s="12"/>
      <c r="B170" s="37"/>
      <c r="C170" s="12"/>
      <c r="D170" s="12"/>
      <c r="E170" s="139" t="s">
        <v>161</v>
      </c>
      <c r="F170" s="147"/>
      <c r="G170" s="147"/>
      <c r="H170" s="147"/>
      <c r="I170" s="147"/>
      <c r="J170" s="147"/>
      <c r="K170" s="147"/>
      <c r="L170" s="98">
        <v>19454</v>
      </c>
      <c r="N170" s="5"/>
      <c r="O170" s="5"/>
    </row>
    <row r="171" spans="1:15" ht="42" customHeight="1">
      <c r="A171" s="12"/>
      <c r="B171" s="37"/>
      <c r="C171" s="12"/>
      <c r="D171" s="12"/>
      <c r="E171" s="139" t="s">
        <v>162</v>
      </c>
      <c r="F171" s="147"/>
      <c r="G171" s="147"/>
      <c r="H171" s="147"/>
      <c r="I171" s="147"/>
      <c r="J171" s="147"/>
      <c r="K171" s="147"/>
      <c r="L171" s="98">
        <v>4154</v>
      </c>
      <c r="N171" s="5"/>
      <c r="O171" s="5"/>
    </row>
    <row r="172" spans="1:15" ht="54" customHeight="1">
      <c r="A172" s="12"/>
      <c r="B172" s="37"/>
      <c r="C172" s="12"/>
      <c r="D172" s="12"/>
      <c r="E172" s="139" t="s">
        <v>163</v>
      </c>
      <c r="F172" s="141"/>
      <c r="G172" s="141"/>
      <c r="H172" s="141"/>
      <c r="I172" s="141"/>
      <c r="J172" s="141"/>
      <c r="K172" s="141"/>
      <c r="L172" s="98">
        <v>1032</v>
      </c>
      <c r="M172" s="1"/>
      <c r="N172" s="5"/>
      <c r="O172" s="5"/>
    </row>
    <row r="173" spans="1:15" ht="45.75" customHeight="1">
      <c r="A173" s="12"/>
      <c r="B173" s="37"/>
      <c r="C173" s="12"/>
      <c r="D173" s="12"/>
      <c r="E173" s="139" t="s">
        <v>172</v>
      </c>
      <c r="F173" s="147"/>
      <c r="G173" s="147"/>
      <c r="H173" s="147"/>
      <c r="I173" s="147"/>
      <c r="J173" s="147"/>
      <c r="K173" s="147"/>
      <c r="L173" s="98">
        <v>3312</v>
      </c>
      <c r="M173" s="1"/>
      <c r="N173" s="5"/>
      <c r="O173" s="5"/>
    </row>
    <row r="174" spans="1:15" ht="43.5" customHeight="1">
      <c r="A174" s="12"/>
      <c r="B174" s="37"/>
      <c r="C174" s="12"/>
      <c r="D174" s="12"/>
      <c r="E174" s="139" t="s">
        <v>164</v>
      </c>
      <c r="F174" s="140"/>
      <c r="G174" s="140"/>
      <c r="H174" s="140"/>
      <c r="I174" s="140"/>
      <c r="J174" s="140"/>
      <c r="K174" s="140"/>
      <c r="L174" s="98">
        <v>13174</v>
      </c>
      <c r="M174" s="1"/>
      <c r="N174" s="5"/>
      <c r="O174" s="5"/>
    </row>
    <row r="175" spans="1:15" ht="19.5" customHeight="1">
      <c r="A175" s="12"/>
      <c r="B175" s="34"/>
      <c r="C175" s="12"/>
      <c r="D175" s="13"/>
      <c r="E175" s="56"/>
      <c r="F175" s="22"/>
      <c r="G175" s="22"/>
      <c r="H175" s="22"/>
      <c r="I175" s="22"/>
      <c r="J175" s="22"/>
      <c r="K175" s="22"/>
      <c r="L175" s="22"/>
      <c r="M175" s="144" t="s">
        <v>77</v>
      </c>
      <c r="N175" s="144"/>
      <c r="O175" s="5"/>
    </row>
    <row r="176" spans="1:15" ht="20.25" customHeight="1">
      <c r="A176" s="12"/>
      <c r="B176" s="8" t="s">
        <v>39</v>
      </c>
      <c r="C176" s="2"/>
      <c r="D176" s="2"/>
      <c r="E176" s="56"/>
      <c r="F176" s="22"/>
      <c r="G176" s="22"/>
      <c r="H176" s="22"/>
      <c r="I176" s="22"/>
      <c r="J176" s="22"/>
      <c r="K176" s="22"/>
      <c r="L176" s="22"/>
      <c r="M176" s="49" t="s">
        <v>67</v>
      </c>
      <c r="N176" s="50" t="s">
        <v>68</v>
      </c>
      <c r="O176" s="5"/>
    </row>
    <row r="177" spans="1:15" ht="62.25" customHeight="1">
      <c r="A177" s="12"/>
      <c r="B177" s="37"/>
      <c r="C177" s="12"/>
      <c r="D177" s="12"/>
      <c r="E177" s="139" t="s">
        <v>165</v>
      </c>
      <c r="F177" s="141"/>
      <c r="G177" s="141"/>
      <c r="H177" s="141"/>
      <c r="I177" s="141"/>
      <c r="J177" s="141"/>
      <c r="K177" s="141"/>
      <c r="L177" s="98">
        <v>20679</v>
      </c>
      <c r="N177" s="5"/>
      <c r="O177" s="5"/>
    </row>
    <row r="178" spans="1:15" ht="26.25" customHeight="1">
      <c r="A178" s="12"/>
      <c r="B178" s="37"/>
      <c r="C178" s="12"/>
      <c r="D178" s="12"/>
      <c r="E178" s="139" t="s">
        <v>184</v>
      </c>
      <c r="F178" s="140"/>
      <c r="G178" s="140"/>
      <c r="H178" s="140"/>
      <c r="I178" s="140"/>
      <c r="J178" s="140"/>
      <c r="K178" s="140"/>
      <c r="L178" s="98">
        <v>477</v>
      </c>
      <c r="N178" s="5"/>
      <c r="O178" s="5"/>
    </row>
    <row r="179" spans="1:15" ht="44.25" customHeight="1">
      <c r="A179" s="12"/>
      <c r="B179" s="37"/>
      <c r="C179" s="12"/>
      <c r="D179" s="12"/>
      <c r="E179" s="139" t="s">
        <v>180</v>
      </c>
      <c r="F179" s="140"/>
      <c r="G179" s="140"/>
      <c r="H179" s="140"/>
      <c r="I179" s="140"/>
      <c r="J179" s="140"/>
      <c r="K179" s="140"/>
      <c r="L179" s="98">
        <v>248</v>
      </c>
      <c r="N179" s="5"/>
      <c r="O179" s="5"/>
    </row>
    <row r="180" spans="1:15" ht="39" customHeight="1">
      <c r="A180" s="12"/>
      <c r="B180" s="37"/>
      <c r="C180" s="12"/>
      <c r="D180" s="12"/>
      <c r="E180" s="139" t="s">
        <v>181</v>
      </c>
      <c r="F180" s="140"/>
      <c r="G180" s="140"/>
      <c r="H180" s="140"/>
      <c r="I180" s="140"/>
      <c r="J180" s="140"/>
      <c r="K180" s="140"/>
      <c r="L180" s="98">
        <v>246</v>
      </c>
      <c r="M180" s="1"/>
      <c r="N180" s="5"/>
      <c r="O180" s="5"/>
    </row>
    <row r="181" spans="1:15" ht="15.75" customHeight="1">
      <c r="A181" s="12"/>
      <c r="B181" s="37"/>
      <c r="C181" s="12"/>
      <c r="D181" s="12"/>
      <c r="E181" s="16"/>
      <c r="F181" s="61"/>
      <c r="G181" s="61"/>
      <c r="H181" s="61"/>
      <c r="I181" s="61"/>
      <c r="J181" s="61"/>
      <c r="K181" s="61"/>
      <c r="L181" s="5"/>
      <c r="M181" s="1"/>
      <c r="N181" s="5"/>
      <c r="O181" s="5"/>
    </row>
    <row r="182" spans="1:15" ht="16.5">
      <c r="A182" s="12"/>
      <c r="B182" s="134" t="s">
        <v>132</v>
      </c>
      <c r="C182" s="53" t="s">
        <v>10</v>
      </c>
      <c r="D182" s="51"/>
      <c r="E182" s="53"/>
      <c r="F182" s="13"/>
      <c r="G182" s="12"/>
      <c r="H182" s="12"/>
      <c r="I182" s="12"/>
      <c r="N182" s="83">
        <f>M183+M192+M193</f>
        <v>-66452.94438292</v>
      </c>
      <c r="O182" s="39"/>
    </row>
    <row r="183" spans="1:15" ht="16.5">
      <c r="A183" s="12"/>
      <c r="B183" s="33"/>
      <c r="C183" s="13"/>
      <c r="D183" s="13" t="s">
        <v>178</v>
      </c>
      <c r="E183" s="13" t="s">
        <v>120</v>
      </c>
      <c r="F183" s="13"/>
      <c r="G183" s="12"/>
      <c r="H183" s="12"/>
      <c r="I183" s="12"/>
      <c r="M183" s="83">
        <f>SUM(L185:L191)</f>
        <v>-21979.94438292</v>
      </c>
      <c r="N183" s="5"/>
      <c r="O183" s="5"/>
    </row>
    <row r="184" spans="1:15" ht="16.5">
      <c r="A184" s="12"/>
      <c r="B184" s="33"/>
      <c r="C184" s="13"/>
      <c r="D184" s="13"/>
      <c r="E184" s="13" t="s">
        <v>150</v>
      </c>
      <c r="F184" s="13"/>
      <c r="G184" s="12"/>
      <c r="H184" s="12"/>
      <c r="I184" s="12"/>
      <c r="M184" s="83"/>
      <c r="N184" s="5"/>
      <c r="O184" s="5"/>
    </row>
    <row r="185" spans="1:15" ht="16.5">
      <c r="A185" s="12"/>
      <c r="B185" s="33"/>
      <c r="C185" s="13"/>
      <c r="D185" s="13"/>
      <c r="E185" s="13"/>
      <c r="F185" s="13" t="s">
        <v>152</v>
      </c>
      <c r="G185" s="12"/>
      <c r="H185" s="12"/>
      <c r="I185" s="12"/>
      <c r="L185" s="81">
        <v>-5592.2613494</v>
      </c>
      <c r="M185" s="128"/>
      <c r="N185" s="5"/>
      <c r="O185" s="5"/>
    </row>
    <row r="186" spans="1:15" ht="16.5">
      <c r="A186" s="12"/>
      <c r="B186" s="33"/>
      <c r="C186" s="13"/>
      <c r="D186" s="13"/>
      <c r="E186" s="13"/>
      <c r="F186" s="13" t="s">
        <v>153</v>
      </c>
      <c r="G186" s="12"/>
      <c r="H186" s="12"/>
      <c r="I186" s="12"/>
      <c r="L186" s="81">
        <v>-2541.936977</v>
      </c>
      <c r="M186" s="83"/>
      <c r="N186" s="5"/>
      <c r="O186" s="5"/>
    </row>
    <row r="187" spans="1:15" ht="16.5">
      <c r="A187" s="12"/>
      <c r="B187" s="33"/>
      <c r="C187" s="13"/>
      <c r="D187" s="13"/>
      <c r="E187" s="13"/>
      <c r="F187" s="13" t="s">
        <v>154</v>
      </c>
      <c r="G187" s="12"/>
      <c r="H187" s="12"/>
      <c r="I187" s="12"/>
      <c r="L187" s="81">
        <v>-1016.7747908</v>
      </c>
      <c r="M187" s="83"/>
      <c r="N187" s="5"/>
      <c r="O187" s="5"/>
    </row>
    <row r="188" spans="1:15" ht="16.5">
      <c r="A188" s="12"/>
      <c r="B188" s="33"/>
      <c r="C188" s="13"/>
      <c r="D188" s="13"/>
      <c r="E188" s="13"/>
      <c r="F188" s="13" t="s">
        <v>155</v>
      </c>
      <c r="G188" s="12"/>
      <c r="H188" s="12"/>
      <c r="I188" s="12"/>
      <c r="L188" s="81">
        <v>-1016.7747908</v>
      </c>
      <c r="M188" s="83"/>
      <c r="N188" s="5"/>
      <c r="O188" s="5"/>
    </row>
    <row r="189" spans="1:15" ht="16.5">
      <c r="A189" s="12"/>
      <c r="B189" s="33"/>
      <c r="C189" s="13"/>
      <c r="D189" s="13"/>
      <c r="E189" s="13"/>
      <c r="F189" s="13" t="s">
        <v>156</v>
      </c>
      <c r="G189" s="12"/>
      <c r="H189" s="12"/>
      <c r="I189" s="12"/>
      <c r="L189" s="81">
        <v>-508.3873954</v>
      </c>
      <c r="M189" s="83"/>
      <c r="N189" s="5"/>
      <c r="O189" s="5"/>
    </row>
    <row r="190" spans="1:15" ht="16.5">
      <c r="A190" s="12"/>
      <c r="B190" s="33"/>
      <c r="C190" s="13"/>
      <c r="D190" s="13"/>
      <c r="E190" s="13"/>
      <c r="F190" s="13" t="s">
        <v>157</v>
      </c>
      <c r="G190" s="12"/>
      <c r="H190" s="12"/>
      <c r="I190" s="12"/>
      <c r="L190" s="81">
        <v>-4473.80907952</v>
      </c>
      <c r="M190" s="83"/>
      <c r="N190" s="5"/>
      <c r="O190" s="5"/>
    </row>
    <row r="191" spans="1:15" ht="30.75" customHeight="1">
      <c r="A191" s="12"/>
      <c r="B191" s="33"/>
      <c r="C191" s="13"/>
      <c r="D191" s="13"/>
      <c r="E191" s="139" t="s">
        <v>151</v>
      </c>
      <c r="F191" s="139"/>
      <c r="G191" s="139"/>
      <c r="H191" s="139"/>
      <c r="I191" s="139"/>
      <c r="J191" s="139"/>
      <c r="K191" s="139"/>
      <c r="L191" s="98">
        <v>-6830</v>
      </c>
      <c r="M191" s="1"/>
      <c r="N191" s="5"/>
      <c r="O191" s="5"/>
    </row>
    <row r="192" spans="1:15" ht="16.5">
      <c r="A192" s="12"/>
      <c r="B192" s="33"/>
      <c r="C192" s="13"/>
      <c r="D192" s="96" t="s">
        <v>32</v>
      </c>
      <c r="E192" s="96" t="s">
        <v>122</v>
      </c>
      <c r="F192" s="96"/>
      <c r="G192" s="96"/>
      <c r="H192" s="96"/>
      <c r="I192" s="96"/>
      <c r="J192" s="98"/>
      <c r="K192" s="99"/>
      <c r="L192" s="100"/>
      <c r="M192" s="8">
        <v>0</v>
      </c>
      <c r="N192" s="5"/>
      <c r="O192" s="5"/>
    </row>
    <row r="193" spans="1:14" ht="16.5">
      <c r="A193" s="12"/>
      <c r="B193" s="38"/>
      <c r="C193" s="16"/>
      <c r="D193" s="12" t="s">
        <v>34</v>
      </c>
      <c r="E193" s="13" t="s">
        <v>103</v>
      </c>
      <c r="F193" s="13"/>
      <c r="G193" s="12"/>
      <c r="H193" s="12"/>
      <c r="I193" s="12"/>
      <c r="L193" s="24"/>
      <c r="M193" s="83">
        <f>SUM(L194:L198)</f>
        <v>-44473</v>
      </c>
      <c r="N193" s="5"/>
    </row>
    <row r="194" spans="1:14" ht="49.5" customHeight="1">
      <c r="A194" s="12"/>
      <c r="B194" s="38"/>
      <c r="C194" s="16"/>
      <c r="D194" s="12"/>
      <c r="E194" s="139" t="s">
        <v>149</v>
      </c>
      <c r="F194" s="145"/>
      <c r="G194" s="145"/>
      <c r="H194" s="145"/>
      <c r="I194" s="145"/>
      <c r="J194" s="145"/>
      <c r="K194" s="145"/>
      <c r="L194" s="98">
        <v>-15500</v>
      </c>
      <c r="M194" s="1"/>
      <c r="N194" s="5"/>
    </row>
    <row r="195" spans="1:15" ht="45" customHeight="1">
      <c r="A195" s="12"/>
      <c r="B195" s="34"/>
      <c r="C195" s="12"/>
      <c r="D195" s="13"/>
      <c r="E195" s="139" t="s">
        <v>173</v>
      </c>
      <c r="F195" s="140"/>
      <c r="G195" s="140"/>
      <c r="H195" s="140"/>
      <c r="I195" s="140"/>
      <c r="J195" s="140"/>
      <c r="K195" s="140"/>
      <c r="L195" s="98">
        <f>-10140-494</f>
        <v>-10634</v>
      </c>
      <c r="N195" s="5"/>
      <c r="O195" s="5"/>
    </row>
    <row r="196" spans="1:15" ht="42.75" customHeight="1">
      <c r="A196" s="12"/>
      <c r="B196" s="34"/>
      <c r="C196" s="12"/>
      <c r="D196" s="13"/>
      <c r="E196" s="139" t="s">
        <v>174</v>
      </c>
      <c r="F196" s="140"/>
      <c r="G196" s="140"/>
      <c r="H196" s="140"/>
      <c r="I196" s="140"/>
      <c r="J196" s="140"/>
      <c r="K196" s="140"/>
      <c r="L196" s="98">
        <v>-16300</v>
      </c>
      <c r="N196" s="5"/>
      <c r="O196" s="5"/>
    </row>
    <row r="197" spans="1:15" ht="49.5" customHeight="1">
      <c r="A197" s="12"/>
      <c r="B197" s="34"/>
      <c r="C197" s="12"/>
      <c r="D197" s="13"/>
      <c r="E197" s="139" t="s">
        <v>182</v>
      </c>
      <c r="F197" s="140"/>
      <c r="G197" s="140"/>
      <c r="H197" s="140"/>
      <c r="I197" s="140"/>
      <c r="J197" s="140"/>
      <c r="K197" s="140"/>
      <c r="L197" s="98">
        <v>-1813</v>
      </c>
      <c r="M197" s="1"/>
      <c r="N197" s="5"/>
      <c r="O197" s="5"/>
    </row>
    <row r="198" spans="1:15" ht="15.75">
      <c r="A198" s="12"/>
      <c r="B198" s="34"/>
      <c r="C198" s="12"/>
      <c r="D198" s="13"/>
      <c r="E198" s="139" t="s">
        <v>175</v>
      </c>
      <c r="F198" s="143"/>
      <c r="G198" s="143"/>
      <c r="H198" s="143"/>
      <c r="I198" s="143"/>
      <c r="J198" s="143"/>
      <c r="K198" s="143"/>
      <c r="L198" s="98">
        <v>-226</v>
      </c>
      <c r="N198" s="5"/>
      <c r="O198" s="5"/>
    </row>
    <row r="199" spans="1:15" ht="15.75">
      <c r="A199" s="12"/>
      <c r="B199" s="34"/>
      <c r="C199" s="12"/>
      <c r="D199" s="13"/>
      <c r="E199" s="64"/>
      <c r="F199" s="65"/>
      <c r="G199" s="65"/>
      <c r="H199" s="65"/>
      <c r="I199" s="65"/>
      <c r="J199" s="65"/>
      <c r="K199" s="65"/>
      <c r="L199" s="66"/>
      <c r="N199" s="5"/>
      <c r="O199" s="5"/>
    </row>
    <row r="200" spans="1:15" ht="16.5">
      <c r="A200" s="122"/>
      <c r="B200" s="97"/>
      <c r="C200" s="97" t="s">
        <v>104</v>
      </c>
      <c r="D200" s="104"/>
      <c r="E200" s="97"/>
      <c r="F200" s="97"/>
      <c r="G200" s="97"/>
      <c r="H200" s="97"/>
      <c r="I200" s="97"/>
      <c r="J200" s="103"/>
      <c r="K200" s="104"/>
      <c r="L200" s="104"/>
      <c r="M200" s="101"/>
      <c r="N200" s="83">
        <f>N149+N155+N157+N162+N182</f>
        <v>841554.06839563</v>
      </c>
      <c r="O200" s="39"/>
    </row>
    <row r="201" spans="1:15" ht="16.5">
      <c r="A201" s="122"/>
      <c r="B201" s="97"/>
      <c r="C201" s="97"/>
      <c r="D201" s="104"/>
      <c r="E201" s="97"/>
      <c r="F201" s="97"/>
      <c r="G201" s="97"/>
      <c r="H201" s="97"/>
      <c r="I201" s="97"/>
      <c r="J201" s="103"/>
      <c r="K201" s="104"/>
      <c r="L201" s="104"/>
      <c r="M201" s="101"/>
      <c r="N201" s="83"/>
      <c r="O201" s="39"/>
    </row>
    <row r="202" spans="1:15" ht="16.5">
      <c r="A202" s="122"/>
      <c r="B202" s="97"/>
      <c r="C202" s="97" t="s">
        <v>133</v>
      </c>
      <c r="D202" s="104"/>
      <c r="E202" s="97"/>
      <c r="F202" s="97"/>
      <c r="G202" s="96"/>
      <c r="H202" s="96"/>
      <c r="I202" s="96"/>
      <c r="J202" s="98"/>
      <c r="K202" s="99"/>
      <c r="L202" s="99"/>
      <c r="M202" s="101"/>
      <c r="N202" s="44">
        <f>'[6]IM Summary'!$X$81</f>
        <v>17863.34469938868</v>
      </c>
      <c r="O202" s="39"/>
    </row>
    <row r="203" spans="1:15" ht="16.5">
      <c r="A203" s="122"/>
      <c r="B203" s="97"/>
      <c r="C203" s="96"/>
      <c r="D203" s="99"/>
      <c r="E203" s="96"/>
      <c r="F203" s="96"/>
      <c r="G203" s="96"/>
      <c r="H203" s="96"/>
      <c r="I203" s="96"/>
      <c r="J203" s="98"/>
      <c r="K203" s="99"/>
      <c r="L203" s="99"/>
      <c r="M203" s="101"/>
      <c r="N203" s="44"/>
      <c r="O203" s="39"/>
    </row>
    <row r="204" spans="1:15" ht="15.75">
      <c r="A204" s="122"/>
      <c r="B204" s="12"/>
      <c r="C204" s="34"/>
      <c r="D204" s="12"/>
      <c r="E204" s="13"/>
      <c r="F204" s="56"/>
      <c r="G204" s="22"/>
      <c r="H204" s="22"/>
      <c r="I204" s="22"/>
      <c r="J204" s="22"/>
      <c r="K204" s="22"/>
      <c r="L204" s="22"/>
      <c r="M204" s="22"/>
      <c r="N204" s="144" t="s">
        <v>77</v>
      </c>
      <c r="O204" s="144"/>
    </row>
    <row r="205" spans="1:15" ht="16.5">
      <c r="A205" s="122"/>
      <c r="B205" s="12"/>
      <c r="C205" s="8" t="s">
        <v>39</v>
      </c>
      <c r="D205" s="2"/>
      <c r="E205" s="2"/>
      <c r="F205" s="56"/>
      <c r="G205" s="22"/>
      <c r="H205" s="22"/>
      <c r="I205" s="22"/>
      <c r="J205" s="22"/>
      <c r="K205" s="22"/>
      <c r="L205" s="22"/>
      <c r="M205" s="22"/>
      <c r="N205" s="49" t="s">
        <v>67</v>
      </c>
      <c r="O205" s="50" t="s">
        <v>68</v>
      </c>
    </row>
    <row r="206" spans="1:15" ht="16.5">
      <c r="A206" s="122"/>
      <c r="B206" s="12"/>
      <c r="C206" s="8"/>
      <c r="D206" s="2"/>
      <c r="E206" s="2"/>
      <c r="F206" s="56"/>
      <c r="G206" s="22"/>
      <c r="H206" s="22"/>
      <c r="I206" s="22"/>
      <c r="J206" s="22"/>
      <c r="K206" s="22"/>
      <c r="L206" s="22"/>
      <c r="M206" s="22"/>
      <c r="N206" s="49"/>
      <c r="O206" s="50"/>
    </row>
    <row r="207" spans="1:15" ht="16.5">
      <c r="A207" s="135"/>
      <c r="B207" s="97"/>
      <c r="C207" s="97" t="s">
        <v>134</v>
      </c>
      <c r="D207" s="97"/>
      <c r="E207" s="97"/>
      <c r="F207" s="97"/>
      <c r="G207" s="96"/>
      <c r="H207" s="96"/>
      <c r="I207" s="96"/>
      <c r="J207" s="98"/>
      <c r="K207" s="99"/>
      <c r="L207" s="99"/>
      <c r="M207" s="101"/>
      <c r="N207" s="44">
        <f>M208</f>
        <v>0</v>
      </c>
      <c r="O207" s="39"/>
    </row>
    <row r="208" spans="1:15" ht="16.5">
      <c r="A208" s="122"/>
      <c r="B208" s="97"/>
      <c r="C208" s="96"/>
      <c r="D208" s="123" t="s">
        <v>30</v>
      </c>
      <c r="E208" s="96" t="s">
        <v>105</v>
      </c>
      <c r="F208" s="96"/>
      <c r="G208" s="96"/>
      <c r="H208" s="96"/>
      <c r="I208" s="96"/>
      <c r="J208" s="98"/>
      <c r="K208" s="99"/>
      <c r="L208" s="99"/>
      <c r="M208" s="101">
        <v>0</v>
      </c>
      <c r="N208" s="44"/>
      <c r="O208" s="39"/>
    </row>
    <row r="209" spans="1:15" ht="16.5">
      <c r="A209" s="122"/>
      <c r="B209" s="97"/>
      <c r="C209" s="96"/>
      <c r="D209" s="123" t="s">
        <v>32</v>
      </c>
      <c r="E209" s="96" t="s">
        <v>90</v>
      </c>
      <c r="F209" s="96"/>
      <c r="G209" s="96"/>
      <c r="H209" s="96"/>
      <c r="I209" s="96"/>
      <c r="J209" s="98"/>
      <c r="K209" s="99"/>
      <c r="L209" s="99"/>
      <c r="M209" s="101"/>
      <c r="N209" s="44"/>
      <c r="O209" s="39"/>
    </row>
    <row r="210" spans="1:15" ht="16.5">
      <c r="A210" s="122"/>
      <c r="B210" s="97"/>
      <c r="C210" s="96"/>
      <c r="D210" s="123"/>
      <c r="E210" s="96"/>
      <c r="F210" s="96"/>
      <c r="G210" s="96"/>
      <c r="H210" s="96"/>
      <c r="I210" s="96"/>
      <c r="J210" s="98"/>
      <c r="K210" s="99"/>
      <c r="L210" s="99"/>
      <c r="M210" s="101"/>
      <c r="N210" s="44"/>
      <c r="O210" s="39"/>
    </row>
    <row r="211" spans="1:15" ht="16.5">
      <c r="A211" s="122"/>
      <c r="B211" s="97"/>
      <c r="C211" s="129" t="s">
        <v>135</v>
      </c>
      <c r="D211" s="104" t="s">
        <v>106</v>
      </c>
      <c r="E211" s="97"/>
      <c r="F211" s="97"/>
      <c r="G211" s="96"/>
      <c r="H211" s="96"/>
      <c r="I211" s="96"/>
      <c r="J211" s="98"/>
      <c r="K211" s="99"/>
      <c r="L211" s="99"/>
      <c r="M211" s="101"/>
      <c r="N211" s="44">
        <f>M212+M213+M214</f>
        <v>42134</v>
      </c>
      <c r="O211" s="39"/>
    </row>
    <row r="212" spans="1:15" ht="16.5">
      <c r="A212" s="122"/>
      <c r="B212" s="97"/>
      <c r="C212" s="96"/>
      <c r="D212" s="99" t="s">
        <v>178</v>
      </c>
      <c r="E212" s="96" t="s">
        <v>107</v>
      </c>
      <c r="F212" s="96"/>
      <c r="G212" s="96"/>
      <c r="H212" s="96"/>
      <c r="I212" s="96"/>
      <c r="J212" s="98"/>
      <c r="K212" s="99"/>
      <c r="L212" s="99"/>
      <c r="M212" s="101"/>
      <c r="N212" s="44"/>
      <c r="O212" s="39"/>
    </row>
    <row r="213" spans="1:15" ht="16.5">
      <c r="A213" s="122"/>
      <c r="B213" s="97"/>
      <c r="C213" s="96"/>
      <c r="D213" s="99" t="s">
        <v>32</v>
      </c>
      <c r="E213" s="96" t="s">
        <v>108</v>
      </c>
      <c r="F213" s="96"/>
      <c r="G213" s="96"/>
      <c r="H213" s="96"/>
      <c r="I213" s="96"/>
      <c r="J213" s="98"/>
      <c r="K213" s="99"/>
      <c r="L213" s="99"/>
      <c r="M213" s="101"/>
      <c r="N213" s="44"/>
      <c r="O213" s="39"/>
    </row>
    <row r="214" spans="1:15" ht="16.5">
      <c r="A214" s="122"/>
      <c r="B214" s="97"/>
      <c r="C214" s="96"/>
      <c r="D214" s="99" t="s">
        <v>34</v>
      </c>
      <c r="E214" s="96" t="s">
        <v>109</v>
      </c>
      <c r="F214" s="96"/>
      <c r="G214" s="96"/>
      <c r="H214" s="96"/>
      <c r="I214" s="96"/>
      <c r="J214" s="98"/>
      <c r="K214" s="99"/>
      <c r="L214" s="98"/>
      <c r="M214" s="101">
        <f>SUM(L215:L217)</f>
        <v>42134</v>
      </c>
      <c r="N214" s="44"/>
      <c r="O214" s="39"/>
    </row>
    <row r="215" spans="1:15" ht="50.25" customHeight="1">
      <c r="A215" s="122"/>
      <c r="B215" s="97"/>
      <c r="C215" s="96"/>
      <c r="D215" s="99"/>
      <c r="E215" s="141" t="s">
        <v>185</v>
      </c>
      <c r="F215" s="142"/>
      <c r="G215" s="142"/>
      <c r="H215" s="142"/>
      <c r="I215" s="142"/>
      <c r="J215" s="142"/>
      <c r="K215" s="142"/>
      <c r="L215" s="79">
        <v>34850</v>
      </c>
      <c r="M215" s="101"/>
      <c r="N215" s="44"/>
      <c r="O215" s="39"/>
    </row>
    <row r="216" spans="1:15" ht="39.75" customHeight="1">
      <c r="A216" s="122"/>
      <c r="B216" s="97"/>
      <c r="C216" s="96"/>
      <c r="D216" s="99"/>
      <c r="E216" s="141" t="s">
        <v>146</v>
      </c>
      <c r="F216" s="142"/>
      <c r="G216" s="142"/>
      <c r="H216" s="142"/>
      <c r="I216" s="142"/>
      <c r="J216" s="142"/>
      <c r="K216" s="142"/>
      <c r="L216" s="57">
        <v>1636</v>
      </c>
      <c r="M216" s="101"/>
      <c r="N216" s="44"/>
      <c r="O216" s="39"/>
    </row>
    <row r="217" spans="1:15" ht="43.5" customHeight="1">
      <c r="A217" s="122"/>
      <c r="B217" s="97"/>
      <c r="C217" s="96"/>
      <c r="D217" s="99"/>
      <c r="E217" s="139" t="s">
        <v>147</v>
      </c>
      <c r="F217" s="139"/>
      <c r="G217" s="139"/>
      <c r="H217" s="139"/>
      <c r="I217" s="139"/>
      <c r="J217" s="139"/>
      <c r="K217" s="139"/>
      <c r="L217" s="57">
        <v>5648</v>
      </c>
      <c r="M217" s="57" t="s">
        <v>121</v>
      </c>
      <c r="N217" s="44"/>
      <c r="O217" s="39"/>
    </row>
    <row r="218" spans="1:15" ht="16.5" customHeight="1">
      <c r="A218" s="122"/>
      <c r="B218" s="97"/>
      <c r="C218" s="96"/>
      <c r="D218" s="99"/>
      <c r="E218" s="18"/>
      <c r="F218" s="118"/>
      <c r="G218" s="118"/>
      <c r="H218" s="118"/>
      <c r="I218" s="118"/>
      <c r="J218" s="118"/>
      <c r="K218" s="118"/>
      <c r="L218" s="79"/>
      <c r="M218" s="101"/>
      <c r="N218" s="44"/>
      <c r="O218" s="39"/>
    </row>
    <row r="219" spans="1:15" ht="16.5">
      <c r="A219" s="122"/>
      <c r="B219" s="97"/>
      <c r="C219" s="129" t="s">
        <v>136</v>
      </c>
      <c r="D219" s="104" t="s">
        <v>10</v>
      </c>
      <c r="E219" s="97"/>
      <c r="F219" s="97"/>
      <c r="G219" s="96"/>
      <c r="H219" s="96"/>
      <c r="I219" s="96"/>
      <c r="J219" s="98"/>
      <c r="K219" s="99"/>
      <c r="L219" s="99"/>
      <c r="M219" s="101"/>
      <c r="N219" s="44">
        <f>M220+M221+M222</f>
        <v>-2256</v>
      </c>
      <c r="O219" s="39"/>
    </row>
    <row r="220" spans="1:15" ht="16.5">
      <c r="A220" s="122"/>
      <c r="B220" s="97"/>
      <c r="C220" s="96"/>
      <c r="D220" s="99" t="s">
        <v>30</v>
      </c>
      <c r="E220" s="96" t="s">
        <v>110</v>
      </c>
      <c r="F220" s="96"/>
      <c r="G220" s="96"/>
      <c r="H220" s="96"/>
      <c r="I220" s="96"/>
      <c r="J220" s="98"/>
      <c r="K220" s="99"/>
      <c r="L220" s="99"/>
      <c r="M220" s="101">
        <v>0</v>
      </c>
      <c r="N220" s="44"/>
      <c r="O220" s="39"/>
    </row>
    <row r="221" spans="1:15" ht="16.5">
      <c r="A221" s="122"/>
      <c r="B221" s="97"/>
      <c r="C221" s="96"/>
      <c r="D221" s="99" t="s">
        <v>32</v>
      </c>
      <c r="E221" s="96" t="s">
        <v>111</v>
      </c>
      <c r="F221" s="96"/>
      <c r="G221" s="96"/>
      <c r="H221" s="96"/>
      <c r="I221" s="96"/>
      <c r="J221" s="98"/>
      <c r="K221" s="99"/>
      <c r="L221" s="99"/>
      <c r="M221" s="101">
        <v>0</v>
      </c>
      <c r="N221" s="44"/>
      <c r="O221" s="39"/>
    </row>
    <row r="222" spans="1:15" ht="16.5">
      <c r="A222" s="122"/>
      <c r="B222" s="97"/>
      <c r="C222" s="96"/>
      <c r="D222" s="99" t="s">
        <v>34</v>
      </c>
      <c r="E222" s="96" t="s">
        <v>112</v>
      </c>
      <c r="F222" s="96"/>
      <c r="G222" s="96"/>
      <c r="H222" s="96"/>
      <c r="I222" s="96"/>
      <c r="J222" s="98"/>
      <c r="K222" s="99"/>
      <c r="L222" s="98"/>
      <c r="M222" s="101">
        <f>SUM(L223:L223)</f>
        <v>-2256</v>
      </c>
      <c r="N222" s="44"/>
      <c r="O222" s="39"/>
    </row>
    <row r="223" spans="1:15" ht="32.25" customHeight="1">
      <c r="A223" s="122"/>
      <c r="B223" s="97"/>
      <c r="C223" s="96"/>
      <c r="D223" s="99"/>
      <c r="E223" s="139" t="s">
        <v>148</v>
      </c>
      <c r="F223" s="140"/>
      <c r="G223" s="140"/>
      <c r="H223" s="140"/>
      <c r="I223" s="140"/>
      <c r="J223" s="140"/>
      <c r="K223" s="140"/>
      <c r="L223" s="79">
        <v>-2256</v>
      </c>
      <c r="M223" s="101"/>
      <c r="N223" s="44"/>
      <c r="O223" s="39"/>
    </row>
    <row r="224" spans="1:15" ht="15.75" customHeight="1">
      <c r="A224" s="122"/>
      <c r="B224" s="97"/>
      <c r="C224" s="96"/>
      <c r="D224" s="99"/>
      <c r="E224" s="120"/>
      <c r="F224" s="22"/>
      <c r="G224" s="22"/>
      <c r="H224" s="22"/>
      <c r="I224" s="22"/>
      <c r="J224" s="22"/>
      <c r="K224" s="22"/>
      <c r="L224" s="79"/>
      <c r="M224" s="101"/>
      <c r="N224" s="44"/>
      <c r="O224" s="39"/>
    </row>
    <row r="225" spans="1:15" ht="16.5">
      <c r="A225" s="13"/>
      <c r="B225" s="97"/>
      <c r="C225" s="97" t="s">
        <v>113</v>
      </c>
      <c r="D225" s="99"/>
      <c r="E225" s="96"/>
      <c r="F225" s="96"/>
      <c r="G225" s="96"/>
      <c r="H225" s="96"/>
      <c r="I225" s="96"/>
      <c r="J225" s="98"/>
      <c r="K225" s="99"/>
      <c r="L225" s="99"/>
      <c r="M225" s="101"/>
      <c r="N225" s="83">
        <f>N200+N202+N207+N211+N214+N219</f>
        <v>899295.4130950187</v>
      </c>
      <c r="O225" s="39"/>
    </row>
    <row r="226" spans="1:15" ht="16.5">
      <c r="A226" s="104" t="s">
        <v>114</v>
      </c>
      <c r="C226" s="66"/>
      <c r="D226" s="122"/>
      <c r="E226" s="122"/>
      <c r="F226" s="122"/>
      <c r="G226" s="122"/>
      <c r="H226" s="122"/>
      <c r="I226" s="122"/>
      <c r="J226" s="66"/>
      <c r="N226" s="44"/>
      <c r="O226" s="39"/>
    </row>
    <row r="227" spans="1:15" ht="16.5">
      <c r="A227" s="13"/>
      <c r="B227" s="53"/>
      <c r="D227" s="13"/>
      <c r="E227" s="13"/>
      <c r="F227" s="13"/>
      <c r="G227" s="13"/>
      <c r="H227" s="13"/>
      <c r="I227" s="13"/>
      <c r="N227" s="44"/>
      <c r="O227" s="39"/>
    </row>
    <row r="228" spans="1:14" ht="16.5">
      <c r="A228" s="54" t="s">
        <v>179</v>
      </c>
      <c r="I228" s="9"/>
      <c r="J228" s="9"/>
      <c r="K228" s="9"/>
      <c r="L228" s="9"/>
      <c r="N228" s="9"/>
    </row>
    <row r="229" spans="8:14" ht="16.5">
      <c r="H229" s="8"/>
      <c r="I229" s="8"/>
      <c r="J229" s="8"/>
      <c r="K229" s="82"/>
      <c r="L229" s="115" t="s">
        <v>2</v>
      </c>
      <c r="M229" s="115" t="s">
        <v>2</v>
      </c>
      <c r="N229" s="3"/>
    </row>
    <row r="230" spans="2:14" ht="16.5">
      <c r="B230" s="8"/>
      <c r="C230" s="8"/>
      <c r="H230" s="42" t="s">
        <v>26</v>
      </c>
      <c r="I230" s="42" t="s">
        <v>27</v>
      </c>
      <c r="J230" s="42" t="s">
        <v>91</v>
      </c>
      <c r="K230" s="116" t="s">
        <v>115</v>
      </c>
      <c r="L230" s="117" t="s">
        <v>94</v>
      </c>
      <c r="M230" s="117" t="s">
        <v>93</v>
      </c>
      <c r="N230" s="4"/>
    </row>
    <row r="231" spans="2:14" ht="16.5">
      <c r="B231" s="8"/>
      <c r="C231" s="8"/>
      <c r="H231" s="42"/>
      <c r="I231" s="42"/>
      <c r="J231" s="42"/>
      <c r="K231" s="42"/>
      <c r="L231" s="42"/>
      <c r="M231" s="42"/>
      <c r="N231" s="4"/>
    </row>
    <row r="232" spans="1:13" ht="15.75">
      <c r="A232" s="17" t="s">
        <v>73</v>
      </c>
      <c r="B232" s="17"/>
      <c r="C232" s="17"/>
      <c r="M232" s="1"/>
    </row>
    <row r="233" spans="1:13" ht="15.75">
      <c r="A233" s="1" t="s">
        <v>22</v>
      </c>
      <c r="H233" s="71">
        <f>'[3]ES'!C54</f>
        <v>140</v>
      </c>
      <c r="I233" s="71">
        <f>'[3]ES'!D54</f>
        <v>158</v>
      </c>
      <c r="J233" s="71">
        <f>'[3]ES'!E54</f>
        <v>158</v>
      </c>
      <c r="K233" s="71">
        <f>'[3]ES'!F54</f>
        <v>158</v>
      </c>
      <c r="L233" s="87">
        <f>J233-I233</f>
        <v>0</v>
      </c>
      <c r="M233" s="87">
        <f>K233-J233</f>
        <v>0</v>
      </c>
    </row>
    <row r="234" spans="1:13" ht="15.75">
      <c r="A234" s="1" t="s">
        <v>23</v>
      </c>
      <c r="H234" s="74">
        <f>'[3]ES'!C55</f>
        <v>269</v>
      </c>
      <c r="I234" s="74">
        <f>'[3]ES'!D55</f>
        <v>428</v>
      </c>
      <c r="J234" s="74">
        <f>'[3]ES'!E55</f>
        <v>364</v>
      </c>
      <c r="K234" s="74">
        <f>'[3]ES'!F55</f>
        <v>364</v>
      </c>
      <c r="L234" s="89">
        <f>J234-I234</f>
        <v>-64</v>
      </c>
      <c r="M234" s="89">
        <f>K234-J234</f>
        <v>0</v>
      </c>
    </row>
    <row r="235" spans="4:13" ht="15.75">
      <c r="D235" s="1" t="s">
        <v>56</v>
      </c>
      <c r="H235" s="87">
        <f aca="true" t="shared" si="1" ref="H235:M235">SUM(H233:H234)</f>
        <v>409</v>
      </c>
      <c r="I235" s="87">
        <f t="shared" si="1"/>
        <v>586</v>
      </c>
      <c r="J235" s="87">
        <f t="shared" si="1"/>
        <v>522</v>
      </c>
      <c r="K235" s="87">
        <f t="shared" si="1"/>
        <v>522</v>
      </c>
      <c r="L235" s="87">
        <f t="shared" si="1"/>
        <v>-64</v>
      </c>
      <c r="M235" s="87">
        <f t="shared" si="1"/>
        <v>0</v>
      </c>
    </row>
    <row r="236" spans="8:13" ht="15.75">
      <c r="H236" s="87"/>
      <c r="I236" s="87"/>
      <c r="J236" s="87"/>
      <c r="K236" s="87"/>
      <c r="L236" s="79"/>
      <c r="M236" s="79"/>
    </row>
    <row r="237" spans="1:13" ht="15.75">
      <c r="A237" s="17" t="s">
        <v>25</v>
      </c>
      <c r="B237" s="17"/>
      <c r="C237" s="17"/>
      <c r="H237" s="112"/>
      <c r="I237" s="112"/>
      <c r="J237" s="112"/>
      <c r="K237" s="112"/>
      <c r="L237" s="79"/>
      <c r="M237" s="79"/>
    </row>
    <row r="238" spans="1:13" ht="15.75">
      <c r="A238" s="1" t="s">
        <v>16</v>
      </c>
      <c r="H238" s="106">
        <f>'[2]OP5 Sort'!B68</f>
        <v>1207</v>
      </c>
      <c r="I238" s="106">
        <f>'[2]OP5 Sort'!C68</f>
        <v>1186</v>
      </c>
      <c r="J238" s="106">
        <f>'[2]OP5 Sort'!D68</f>
        <v>1250</v>
      </c>
      <c r="K238" s="106">
        <f>'[2]OP5 Sort'!E68</f>
        <v>1251</v>
      </c>
      <c r="L238" s="106">
        <f>J238-I238</f>
        <v>64</v>
      </c>
      <c r="M238" s="106">
        <f>K238-J238</f>
        <v>1</v>
      </c>
    </row>
    <row r="239" spans="1:13" ht="15.75">
      <c r="A239" s="1" t="s">
        <v>17</v>
      </c>
      <c r="H239" s="107">
        <f>'[2]OP5 Sort'!B69</f>
        <v>12</v>
      </c>
      <c r="I239" s="107">
        <f>'[2]OP5 Sort'!C69</f>
        <v>11</v>
      </c>
      <c r="J239" s="107">
        <f>'[2]OP5 Sort'!D69</f>
        <v>11</v>
      </c>
      <c r="K239" s="107">
        <f>'[2]OP5 Sort'!E69</f>
        <v>11</v>
      </c>
      <c r="L239" s="107">
        <f>J239-I239</f>
        <v>0</v>
      </c>
      <c r="M239" s="107">
        <f>K239-J239</f>
        <v>0</v>
      </c>
    </row>
    <row r="240" spans="4:13" ht="15.75">
      <c r="D240" s="1" t="s">
        <v>18</v>
      </c>
      <c r="H240" s="106">
        <f aca="true" t="shared" si="2" ref="H240:M240">SUM(H238:H239)</f>
        <v>1219</v>
      </c>
      <c r="I240" s="106">
        <f t="shared" si="2"/>
        <v>1197</v>
      </c>
      <c r="J240" s="106">
        <f t="shared" si="2"/>
        <v>1261</v>
      </c>
      <c r="K240" s="106">
        <f t="shared" si="2"/>
        <v>1262</v>
      </c>
      <c r="L240" s="106">
        <f t="shared" si="2"/>
        <v>64</v>
      </c>
      <c r="M240" s="106">
        <f t="shared" si="2"/>
        <v>1</v>
      </c>
    </row>
    <row r="241" spans="1:13" ht="18.75">
      <c r="A241" s="1" t="s">
        <v>19</v>
      </c>
      <c r="H241" s="108">
        <f>'[2]OP5 Sort'!B73</f>
        <v>41</v>
      </c>
      <c r="I241" s="108">
        <f>'[2]OP5 Sort'!C73</f>
        <v>27</v>
      </c>
      <c r="J241" s="108">
        <f>'[2]OP5 Sort'!D73</f>
        <v>28</v>
      </c>
      <c r="K241" s="108">
        <f>'[2]OP5 Sort'!E73</f>
        <v>28</v>
      </c>
      <c r="L241" s="107">
        <f>J241-I241</f>
        <v>1</v>
      </c>
      <c r="M241" s="107">
        <f>K241-J241</f>
        <v>0</v>
      </c>
    </row>
    <row r="242" spans="4:13" ht="15.75">
      <c r="D242" s="1" t="s">
        <v>20</v>
      </c>
      <c r="H242" s="106">
        <f aca="true" t="shared" si="3" ref="H242:M242">H240+H241</f>
        <v>1260</v>
      </c>
      <c r="I242" s="106">
        <f t="shared" si="3"/>
        <v>1224</v>
      </c>
      <c r="J242" s="106">
        <f t="shared" si="3"/>
        <v>1289</v>
      </c>
      <c r="K242" s="106">
        <f t="shared" si="3"/>
        <v>1290</v>
      </c>
      <c r="L242" s="106">
        <f t="shared" si="3"/>
        <v>65</v>
      </c>
      <c r="M242" s="106">
        <f t="shared" si="3"/>
        <v>1</v>
      </c>
    </row>
    <row r="243" spans="8:13" ht="15.75">
      <c r="H243" s="109"/>
      <c r="I243" s="109"/>
      <c r="J243" s="109"/>
      <c r="K243" s="109"/>
      <c r="L243" s="109"/>
      <c r="M243" s="109"/>
    </row>
    <row r="244" spans="1:13" ht="15.75">
      <c r="A244" s="1" t="s">
        <v>82</v>
      </c>
      <c r="H244" s="109">
        <f>'[2]OP5 Sort'!B78</f>
        <v>0</v>
      </c>
      <c r="I244" s="109">
        <f>'[2]OP5 Sort'!C78</f>
        <v>0</v>
      </c>
      <c r="J244" s="109">
        <f>'[2]OP5 Sort'!D78</f>
        <v>0</v>
      </c>
      <c r="K244" s="109">
        <f>'[2]OP5 Sort'!E78</f>
        <v>0</v>
      </c>
      <c r="L244" s="106">
        <f>J244-I244</f>
        <v>0</v>
      </c>
      <c r="M244" s="106">
        <f>K244-J244</f>
        <v>0</v>
      </c>
    </row>
    <row r="245" spans="2:13" ht="15.75">
      <c r="B245" s="1" t="s">
        <v>81</v>
      </c>
      <c r="H245" s="113"/>
      <c r="I245" s="113"/>
      <c r="J245" s="114"/>
      <c r="K245" s="114"/>
      <c r="L245" s="79"/>
      <c r="M245" s="79"/>
    </row>
    <row r="246" spans="1:13" ht="15.75">
      <c r="A246" s="17" t="s">
        <v>74</v>
      </c>
      <c r="B246" s="17"/>
      <c r="C246" s="17"/>
      <c r="H246" s="112"/>
      <c r="I246" s="113"/>
      <c r="J246" s="79"/>
      <c r="K246" s="79"/>
      <c r="L246" s="79"/>
      <c r="M246" s="79"/>
    </row>
    <row r="247" spans="1:13" ht="15.75">
      <c r="A247" s="1" t="s">
        <v>22</v>
      </c>
      <c r="H247" s="87">
        <f>'[3]Avg S'!C54</f>
        <v>138</v>
      </c>
      <c r="I247" s="87">
        <f>'[3]Avg S'!D54</f>
        <v>149</v>
      </c>
      <c r="J247" s="87">
        <f>'[3]Avg S'!E54</f>
        <v>158</v>
      </c>
      <c r="K247" s="87">
        <f>'[3]Avg S'!F54</f>
        <v>158</v>
      </c>
      <c r="L247" s="79">
        <f>J247-I247</f>
        <v>9</v>
      </c>
      <c r="M247" s="79">
        <f>K247-J247</f>
        <v>0</v>
      </c>
    </row>
    <row r="248" spans="1:13" ht="15.75">
      <c r="A248" s="1" t="s">
        <v>23</v>
      </c>
      <c r="H248" s="89">
        <f>'[3]Avg S'!C55</f>
        <v>259</v>
      </c>
      <c r="I248" s="89">
        <f>'[3]Avg S'!D55</f>
        <v>348.5</v>
      </c>
      <c r="J248" s="89">
        <f>'[3]Avg S'!E55</f>
        <v>396</v>
      </c>
      <c r="K248" s="89">
        <f>'[3]Avg S'!F55</f>
        <v>364</v>
      </c>
      <c r="L248" s="114">
        <f>J248-I248</f>
        <v>47.5</v>
      </c>
      <c r="M248" s="114">
        <f>K248-J248</f>
        <v>-32</v>
      </c>
    </row>
    <row r="249" spans="4:13" ht="15.75">
      <c r="D249" s="1" t="s">
        <v>57</v>
      </c>
      <c r="H249" s="87">
        <f aca="true" t="shared" si="4" ref="H249:M249">SUM(H247:H248)</f>
        <v>397</v>
      </c>
      <c r="I249" s="87">
        <f t="shared" si="4"/>
        <v>497.5</v>
      </c>
      <c r="J249" s="87">
        <f t="shared" si="4"/>
        <v>554</v>
      </c>
      <c r="K249" s="87">
        <f t="shared" si="4"/>
        <v>522</v>
      </c>
      <c r="L249" s="87">
        <f t="shared" si="4"/>
        <v>56.5</v>
      </c>
      <c r="M249" s="87">
        <f t="shared" si="4"/>
        <v>-32</v>
      </c>
    </row>
    <row r="250" spans="8:13" ht="15.75">
      <c r="H250" s="112"/>
      <c r="I250" s="112"/>
      <c r="J250" s="79"/>
      <c r="K250" s="79"/>
      <c r="L250" s="79"/>
      <c r="M250" s="79"/>
    </row>
    <row r="251" spans="1:13" ht="15.75">
      <c r="A251" s="17" t="s">
        <v>58</v>
      </c>
      <c r="H251" s="112"/>
      <c r="I251" s="112"/>
      <c r="J251" s="112"/>
      <c r="K251" s="112"/>
      <c r="L251" s="79"/>
      <c r="M251" s="79"/>
    </row>
    <row r="252" spans="1:13" ht="15.75">
      <c r="A252" s="1" t="s">
        <v>16</v>
      </c>
      <c r="H252" s="106">
        <f>'[2]OP5 Sort'!K68</f>
        <v>1191</v>
      </c>
      <c r="I252" s="106">
        <f>'[2]OP5 Sort'!L68</f>
        <v>1193</v>
      </c>
      <c r="J252" s="106">
        <f>'[2]OP5 Sort'!M68</f>
        <v>1252</v>
      </c>
      <c r="K252" s="106">
        <f>'[2]OP5 Sort'!N68</f>
        <v>1254</v>
      </c>
      <c r="L252" s="106">
        <f>J252-I252</f>
        <v>59</v>
      </c>
      <c r="M252" s="106">
        <f>K252-J252</f>
        <v>2</v>
      </c>
    </row>
    <row r="253" spans="1:13" ht="15.75">
      <c r="A253" s="1" t="s">
        <v>17</v>
      </c>
      <c r="H253" s="107">
        <f>'[2]OP5 Sort'!K69</f>
        <v>12</v>
      </c>
      <c r="I253" s="107">
        <f>'[2]OP5 Sort'!L69</f>
        <v>11</v>
      </c>
      <c r="J253" s="107">
        <f>'[2]OP5 Sort'!M69</f>
        <v>11</v>
      </c>
      <c r="K253" s="107">
        <f>'[2]OP5 Sort'!N69</f>
        <v>11</v>
      </c>
      <c r="L253" s="107">
        <f>J253-I253</f>
        <v>0</v>
      </c>
      <c r="M253" s="107">
        <f>K253-J253</f>
        <v>0</v>
      </c>
    </row>
    <row r="254" spans="4:13" ht="15.75">
      <c r="D254" s="1" t="s">
        <v>18</v>
      </c>
      <c r="H254" s="106">
        <f aca="true" t="shared" si="5" ref="H254:M254">SUM(H252:H253)</f>
        <v>1203</v>
      </c>
      <c r="I254" s="106">
        <f t="shared" si="5"/>
        <v>1204</v>
      </c>
      <c r="J254" s="106">
        <f t="shared" si="5"/>
        <v>1263</v>
      </c>
      <c r="K254" s="106">
        <f t="shared" si="5"/>
        <v>1265</v>
      </c>
      <c r="L254" s="106">
        <f t="shared" si="5"/>
        <v>59</v>
      </c>
      <c r="M254" s="106">
        <f t="shared" si="5"/>
        <v>2</v>
      </c>
    </row>
    <row r="255" spans="1:13" ht="15.75">
      <c r="A255" s="1" t="s">
        <v>19</v>
      </c>
      <c r="H255" s="107">
        <f>'[2]OP5 Sort'!K73</f>
        <v>38</v>
      </c>
      <c r="I255" s="107">
        <f>'[2]OP5 Sort'!L73</f>
        <v>29</v>
      </c>
      <c r="J255" s="107">
        <f>'[2]OP5 Sort'!M73</f>
        <v>30</v>
      </c>
      <c r="K255" s="107">
        <f>'[2]OP5 Sort'!N73</f>
        <v>31</v>
      </c>
      <c r="L255" s="107">
        <f>J255-I255</f>
        <v>1</v>
      </c>
      <c r="M255" s="107">
        <f>K255-J255</f>
        <v>1</v>
      </c>
    </row>
    <row r="256" spans="4:13" ht="15.75">
      <c r="D256" s="1" t="s">
        <v>20</v>
      </c>
      <c r="H256" s="106">
        <f aca="true" t="shared" si="6" ref="H256:M256">H254+H255</f>
        <v>1241</v>
      </c>
      <c r="I256" s="106">
        <f t="shared" si="6"/>
        <v>1233</v>
      </c>
      <c r="J256" s="106">
        <f t="shared" si="6"/>
        <v>1293</v>
      </c>
      <c r="K256" s="106">
        <f t="shared" si="6"/>
        <v>1296</v>
      </c>
      <c r="L256" s="106">
        <f t="shared" si="6"/>
        <v>60</v>
      </c>
      <c r="M256" s="106">
        <f t="shared" si="6"/>
        <v>3</v>
      </c>
    </row>
    <row r="257" spans="8:13" ht="15.75">
      <c r="H257" s="109"/>
      <c r="I257" s="109"/>
      <c r="J257" s="109"/>
      <c r="K257" s="109"/>
      <c r="L257" s="109"/>
      <c r="M257" s="109"/>
    </row>
    <row r="258" spans="1:13" ht="15.75">
      <c r="A258" s="1" t="s">
        <v>82</v>
      </c>
      <c r="H258" s="109">
        <f>'[2]OP5 Sort'!K78</f>
        <v>0</v>
      </c>
      <c r="I258" s="109">
        <f>'[2]OP5 Sort'!L78</f>
        <v>0</v>
      </c>
      <c r="J258" s="109">
        <f>'[2]OP5 Sort'!M78</f>
        <v>0</v>
      </c>
      <c r="K258" s="109">
        <f>'[2]OP5 Sort'!N78</f>
        <v>0</v>
      </c>
      <c r="L258" s="106">
        <f>J258-I258</f>
        <v>0</v>
      </c>
      <c r="M258" s="106">
        <f>K258-J258</f>
        <v>0</v>
      </c>
    </row>
    <row r="259" spans="1:13" ht="15.75">
      <c r="A259" s="66"/>
      <c r="B259" s="66" t="s">
        <v>81</v>
      </c>
      <c r="C259" s="66"/>
      <c r="D259" s="66"/>
      <c r="E259" s="66"/>
      <c r="F259" s="66"/>
      <c r="G259" s="66"/>
      <c r="H259" s="79"/>
      <c r="I259" s="79"/>
      <c r="J259" s="79"/>
      <c r="K259" s="79"/>
      <c r="L259" s="79"/>
      <c r="M259" s="79"/>
    </row>
    <row r="260" spans="1:13" ht="15.75">
      <c r="A260" s="66"/>
      <c r="B260" s="66"/>
      <c r="C260" s="66"/>
      <c r="D260" s="66"/>
      <c r="E260" s="66"/>
      <c r="F260" s="66"/>
      <c r="G260" s="66"/>
      <c r="H260" s="79"/>
      <c r="I260" s="79"/>
      <c r="J260" s="79"/>
      <c r="K260" s="79"/>
      <c r="L260" s="79"/>
      <c r="M260" s="79"/>
    </row>
    <row r="261" spans="1:13" ht="15.75">
      <c r="A261" s="127" t="s">
        <v>139</v>
      </c>
      <c r="B261" s="66"/>
      <c r="C261" s="66"/>
      <c r="D261" s="66"/>
      <c r="E261" s="66"/>
      <c r="F261" s="66"/>
      <c r="G261" s="66"/>
      <c r="H261" s="126">
        <f>IF('[7]Summary Total'!G39=0,0,'[7]Summary Total'!G39/'[8]DHP Total OP-5'!K79)</f>
        <v>71.87187751813055</v>
      </c>
      <c r="I261" s="126">
        <f>IF('[7]Summary Total'!H39=0,0,'[7]Summary Total'!H39/'[8]DHP Total OP-5'!L79)</f>
        <v>72.76074614760746</v>
      </c>
      <c r="J261" s="126">
        <f>IF('[7]Summary Total'!I39=0,0,'[7]Summary Total'!I39/'[8]DHP Total OP-5'!M79)</f>
        <v>74.14385150812065</v>
      </c>
      <c r="K261" s="126">
        <f>IF('[7]Summary Total'!J39=0,0,'[7]Summary Total'!J39/'[8]DHP Total OP-5'!N79)</f>
        <v>76.67515432098766</v>
      </c>
      <c r="L261" s="79"/>
      <c r="M261" s="79"/>
    </row>
    <row r="262" spans="1:13" ht="15.75">
      <c r="A262" s="66"/>
      <c r="B262" s="66"/>
      <c r="C262" s="66"/>
      <c r="D262" s="66"/>
      <c r="E262" s="66"/>
      <c r="F262" s="66"/>
      <c r="G262" s="66"/>
      <c r="H262" s="79"/>
      <c r="I262" s="79"/>
      <c r="J262" s="79"/>
      <c r="K262" s="79"/>
      <c r="L262" s="79"/>
      <c r="M262" s="79"/>
    </row>
    <row r="263" spans="1:13" ht="16.5" hidden="1">
      <c r="A263" s="97" t="s">
        <v>116</v>
      </c>
      <c r="B263" s="97"/>
      <c r="C263" s="97"/>
      <c r="D263" s="97"/>
      <c r="E263" s="97"/>
      <c r="F263" s="97"/>
      <c r="G263" s="97"/>
      <c r="H263" s="111" t="s">
        <v>62</v>
      </c>
      <c r="I263" s="111" t="s">
        <v>63</v>
      </c>
      <c r="J263" s="111" t="s">
        <v>117</v>
      </c>
      <c r="K263" s="111" t="s">
        <v>118</v>
      </c>
      <c r="L263" s="109"/>
      <c r="M263" s="110"/>
    </row>
    <row r="264" spans="1:13" ht="15.75" hidden="1">
      <c r="A264" s="96" t="s">
        <v>119</v>
      </c>
      <c r="B264" s="96"/>
      <c r="C264" s="96"/>
      <c r="D264" s="96"/>
      <c r="E264" s="96"/>
      <c r="F264" s="96"/>
      <c r="G264" s="96"/>
      <c r="H264" s="109">
        <f>'[4]DHP 06 PB O&amp;M'!K56</f>
        <v>904932</v>
      </c>
      <c r="I264" s="109">
        <f>'[4]DHP 06 PB O&amp;M'!L56</f>
        <v>961896</v>
      </c>
      <c r="J264" s="109">
        <f>'[4]DHP 06 PB O&amp;M'!M56</f>
        <v>964681</v>
      </c>
      <c r="K264" s="109">
        <f>'[4]DHP 06 PB O&amp;M'!N56</f>
        <v>998911</v>
      </c>
      <c r="L264" s="109"/>
      <c r="M264" s="110"/>
    </row>
    <row r="265" spans="1:13" ht="15.75" hidden="1">
      <c r="A265" s="96" t="s">
        <v>29</v>
      </c>
      <c r="B265" s="96"/>
      <c r="C265" s="96"/>
      <c r="D265" s="96"/>
      <c r="E265" s="96"/>
      <c r="F265" s="96"/>
      <c r="G265" s="96"/>
      <c r="H265" s="109">
        <f>'[3]Avg S'!G56</f>
        <v>522</v>
      </c>
      <c r="I265" s="109">
        <f>'[3]Avg S'!H56</f>
        <v>522</v>
      </c>
      <c r="J265" s="109">
        <f>'[3]Avg S'!I56</f>
        <v>521</v>
      </c>
      <c r="K265" s="109">
        <f>'[3]Avg S'!J56</f>
        <v>520</v>
      </c>
      <c r="L265" s="109"/>
      <c r="M265" s="110"/>
    </row>
    <row r="266" spans="1:13" ht="15.75" hidden="1">
      <c r="A266" s="96" t="s">
        <v>58</v>
      </c>
      <c r="B266" s="96"/>
      <c r="C266" s="96"/>
      <c r="D266" s="96"/>
      <c r="E266" s="96"/>
      <c r="F266" s="96"/>
      <c r="G266" s="96"/>
      <c r="H266" s="109">
        <f>'[2]OP5 Sort'!O77</f>
        <v>1296</v>
      </c>
      <c r="I266" s="109">
        <f>'[2]OP5 Sort'!P77</f>
        <v>1296</v>
      </c>
      <c r="J266" s="109">
        <f>'[2]OP5 Sort'!Q77</f>
        <v>1296</v>
      </c>
      <c r="K266" s="109">
        <f>'[2]OP5 Sort'!R77</f>
        <v>1296</v>
      </c>
      <c r="L266" s="109"/>
      <c r="M266" s="110"/>
    </row>
    <row r="267" spans="1:13" ht="15.75" hidden="1">
      <c r="A267" s="96"/>
      <c r="B267" s="96"/>
      <c r="C267" s="96"/>
      <c r="D267" s="96"/>
      <c r="E267" s="96"/>
      <c r="F267" s="96"/>
      <c r="G267" s="96"/>
      <c r="H267" s="109"/>
      <c r="I267" s="109"/>
      <c r="J267" s="109"/>
      <c r="K267" s="109"/>
      <c r="L267" s="109"/>
      <c r="M267" s="110"/>
    </row>
    <row r="268" spans="1:13" ht="15.75" hidden="1">
      <c r="A268" s="127" t="s">
        <v>139</v>
      </c>
      <c r="B268" s="96"/>
      <c r="C268" s="96"/>
      <c r="D268" s="96"/>
      <c r="E268" s="96"/>
      <c r="F268" s="96"/>
      <c r="G268" s="96"/>
      <c r="H268" s="126">
        <f>IF('[7]Summary Total'!K39=0,0,'[7]Summary Total'!K39/'[8]DHP Total OP-5'!O79)</f>
        <v>78.58887268518518</v>
      </c>
      <c r="I268" s="126">
        <f>IF('[7]Summary Total'!L39=0,0,'[7]Summary Total'!L39/'[8]DHP Total OP-5'!P79)</f>
        <v>80.39588666435185</v>
      </c>
      <c r="J268" s="126">
        <f>IF('[7]Summary Total'!M39=0,0,'[7]Summary Total'!M39/'[8]DHP Total OP-5'!Q79)</f>
        <v>81.53746968108872</v>
      </c>
      <c r="K268" s="126">
        <f>IF('[7]Summary Total'!N39=0,0,'[7]Summary Total'!N39/'[8]DHP Total OP-5'!R79)</f>
        <v>82.48198426153155</v>
      </c>
      <c r="L268" s="109"/>
      <c r="M268" s="110"/>
    </row>
    <row r="269" spans="1:13" ht="15.75" hidden="1">
      <c r="A269" s="15"/>
      <c r="B269" s="15"/>
      <c r="C269" s="15"/>
      <c r="D269" s="15"/>
      <c r="E269" s="15"/>
      <c r="F269" s="15"/>
      <c r="G269" s="15"/>
      <c r="H269" s="68"/>
      <c r="I269" s="68"/>
      <c r="J269" s="68"/>
      <c r="K269" s="68"/>
      <c r="L269" s="69"/>
      <c r="M269" s="70"/>
    </row>
    <row r="270" spans="1:13" ht="16.5">
      <c r="A270" s="97" t="s">
        <v>123</v>
      </c>
      <c r="B270" s="96"/>
      <c r="C270" s="96"/>
      <c r="D270" s="96"/>
      <c r="E270" s="96"/>
      <c r="F270" s="96"/>
      <c r="G270" s="96"/>
      <c r="H270" s="124"/>
      <c r="I270" s="124"/>
      <c r="J270" s="124"/>
      <c r="K270" s="124"/>
      <c r="L270" s="109"/>
      <c r="M270" s="110"/>
    </row>
    <row r="271" spans="1:14" ht="15" customHeight="1" hidden="1">
      <c r="A271" s="44" t="s">
        <v>59</v>
      </c>
      <c r="B271" s="44"/>
      <c r="C271" s="44"/>
      <c r="D271" s="44"/>
      <c r="E271" s="44"/>
      <c r="F271" s="44"/>
      <c r="G271" s="44"/>
      <c r="H271" s="45" t="s">
        <v>60</v>
      </c>
      <c r="I271" s="41" t="s">
        <v>61</v>
      </c>
      <c r="J271" s="41" t="s">
        <v>62</v>
      </c>
      <c r="K271" s="41" t="s">
        <v>63</v>
      </c>
      <c r="L271" s="44"/>
      <c r="M271" s="44"/>
      <c r="N271" s="8"/>
    </row>
    <row r="272" spans="1:12" ht="15" customHeight="1" hidden="1">
      <c r="A272" s="5"/>
      <c r="B272" s="5"/>
      <c r="C272" s="5"/>
      <c r="D272" s="5"/>
      <c r="E272" s="5"/>
      <c r="F272" s="5"/>
      <c r="G272" s="5"/>
      <c r="H272" s="5"/>
      <c r="I272" s="6"/>
      <c r="J272" s="6"/>
      <c r="K272" s="6"/>
      <c r="L272" s="5"/>
    </row>
    <row r="273" spans="1:12" ht="15" customHeight="1" hidden="1">
      <c r="A273" s="5"/>
      <c r="B273" s="5" t="s">
        <v>28</v>
      </c>
      <c r="C273" s="5"/>
      <c r="D273" s="5"/>
      <c r="E273" s="5"/>
      <c r="F273" s="5"/>
      <c r="G273" s="5"/>
      <c r="H273" s="5">
        <f>'[1]DHP POM- BES'!O40</f>
        <v>929320.681799008</v>
      </c>
      <c r="I273" s="5">
        <f>'[1]DHP POM- BES'!P40</f>
        <v>979433.2268532168</v>
      </c>
      <c r="J273" s="5">
        <f>'[1]DHP POM- BES'!Q40</f>
        <v>951773.3384073615</v>
      </c>
      <c r="K273" s="5">
        <f>'[1]DHP POM- BES'!R40</f>
        <v>995226.4561157807</v>
      </c>
      <c r="L273" s="5"/>
    </row>
    <row r="274" spans="1:12" ht="15.75" hidden="1">
      <c r="A274" s="5"/>
      <c r="B274" s="5" t="s">
        <v>29</v>
      </c>
      <c r="C274" s="5"/>
      <c r="D274" s="5"/>
      <c r="E274" s="5"/>
      <c r="F274" s="5"/>
      <c r="G274" s="5"/>
      <c r="H274" s="5">
        <v>427</v>
      </c>
      <c r="I274" s="6">
        <v>427</v>
      </c>
      <c r="J274" s="6">
        <v>427</v>
      </c>
      <c r="K274" s="6">
        <v>427</v>
      </c>
      <c r="L274" s="5"/>
    </row>
    <row r="275" spans="1:12" ht="15.75" hidden="1">
      <c r="A275" s="5"/>
      <c r="B275" s="5" t="s">
        <v>25</v>
      </c>
      <c r="C275" s="5"/>
      <c r="D275" s="5"/>
      <c r="E275" s="5"/>
      <c r="F275" s="5"/>
      <c r="G275" s="5"/>
      <c r="H275" s="5">
        <f>'[2]OP5 Sort'!F77</f>
        <v>1290</v>
      </c>
      <c r="I275" s="5">
        <f>'[2]OP5 Sort'!G77</f>
        <v>1290</v>
      </c>
      <c r="J275" s="5">
        <f>'[2]OP5 Sort'!H77</f>
        <v>1290</v>
      </c>
      <c r="K275" s="5">
        <f>'[2]OP5 Sort'!I77</f>
        <v>1290</v>
      </c>
      <c r="L275" s="5"/>
    </row>
    <row r="276" spans="1:12" ht="15.75" hidden="1">
      <c r="A276" s="5"/>
      <c r="B276" s="5" t="s">
        <v>58</v>
      </c>
      <c r="C276" s="5"/>
      <c r="D276" s="5"/>
      <c r="E276" s="5"/>
      <c r="F276" s="5"/>
      <c r="G276" s="5"/>
      <c r="H276" s="5">
        <f>'[2]OP5 Sort'!O77</f>
        <v>1296</v>
      </c>
      <c r="I276" s="5">
        <f>'[2]OP5 Sort'!P77</f>
        <v>1296</v>
      </c>
      <c r="J276" s="5">
        <f>'[2]OP5 Sort'!Q77</f>
        <v>1296</v>
      </c>
      <c r="K276" s="5">
        <f>'[2]OP5 Sort'!R77</f>
        <v>1296</v>
      </c>
      <c r="L276" s="5"/>
    </row>
    <row r="277" spans="8:13" ht="15.75">
      <c r="H277" s="5"/>
      <c r="I277" s="10"/>
      <c r="J277" s="10"/>
      <c r="K277" s="10"/>
      <c r="L277" s="10"/>
      <c r="M277" s="10"/>
    </row>
  </sheetData>
  <mergeCells count="40">
    <mergeCell ref="E119:K119"/>
    <mergeCell ref="E160:K160"/>
    <mergeCell ref="E167:K167"/>
    <mergeCell ref="A4:N24"/>
    <mergeCell ref="A58:I58"/>
    <mergeCell ref="C60:G60"/>
    <mergeCell ref="C48:N48"/>
    <mergeCell ref="A50:IV53"/>
    <mergeCell ref="M88:O88"/>
    <mergeCell ref="E165:K165"/>
    <mergeCell ref="E172:K172"/>
    <mergeCell ref="E169:K169"/>
    <mergeCell ref="E173:K173"/>
    <mergeCell ref="E174:K174"/>
    <mergeCell ref="M107:O107"/>
    <mergeCell ref="E171:K171"/>
    <mergeCell ref="C155:F155"/>
    <mergeCell ref="M151:N151"/>
    <mergeCell ref="E168:K168"/>
    <mergeCell ref="E118:K118"/>
    <mergeCell ref="M129:N129"/>
    <mergeCell ref="F128:K128"/>
    <mergeCell ref="C147:L147"/>
    <mergeCell ref="E170:K170"/>
    <mergeCell ref="N204:O204"/>
    <mergeCell ref="E194:K194"/>
    <mergeCell ref="E191:K191"/>
    <mergeCell ref="M175:N175"/>
    <mergeCell ref="E179:K179"/>
    <mergeCell ref="E178:K178"/>
    <mergeCell ref="E180:K180"/>
    <mergeCell ref="E177:K177"/>
    <mergeCell ref="E223:K223"/>
    <mergeCell ref="E195:K195"/>
    <mergeCell ref="E215:K215"/>
    <mergeCell ref="E216:K216"/>
    <mergeCell ref="E197:K197"/>
    <mergeCell ref="E196:K196"/>
    <mergeCell ref="E198:K198"/>
    <mergeCell ref="E217:K217"/>
  </mergeCells>
  <printOptions horizontalCentered="1"/>
  <pageMargins left="0.8" right="0.8" top="1.55" bottom="0.91" header="1" footer="0.61"/>
  <pageSetup fitToHeight="5" horizontalDpi="600" verticalDpi="600" orientation="landscape" scale="52" r:id="rId2"/>
  <headerFooter alignWithMargins="0">
    <oddHeader>&amp;C&amp;"Courier New,Bold"&amp;12Defense Health Program
 Fiscal Year (FY) 2006/FY 2007 Budget Estimates
Operations and Maintenance
Information Management</oddHeader>
    <oddFooter xml:space="preserve">&amp;R&amp;"Courier New,Bold"&amp;12Exhibit OP-5 Information Management
  (Page &amp;P of &amp;N)      </oddFooter>
  </headerFooter>
  <rowBreaks count="6" manualBreakCount="6">
    <brk id="57" max="255" man="1"/>
    <brk id="106" max="14" man="1"/>
    <brk id="150" max="14" man="1"/>
    <brk id="174" max="14" man="1"/>
    <brk id="203" max="14" man="1"/>
    <brk id="225" max="255" man="1"/>
  </rowBreaks>
  <ignoredErrors>
    <ignoredError sqref="B64:B65 B93" numberStoredAsText="1"/>
    <ignoredError sqref="K254 L238:M239 L241:M244 K242:K243 L252:M253 L255:M258 K256:K257 J254 I254 H242:H243 I242:I243 J242:J243 H240 I240 J240 K240 H256:H257 I256:I257 J256:J257 H254" unlockedFormula="1"/>
    <ignoredError sqref="L240:M240 L254:M254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DoD - Health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dhofflin</dc:creator>
  <cp:keywords/>
  <dc:description/>
  <cp:lastModifiedBy>njohnson</cp:lastModifiedBy>
  <cp:lastPrinted>2005-02-22T19:07:16Z</cp:lastPrinted>
  <dcterms:created xsi:type="dcterms:W3CDTF">1998-06-09T15:25:35Z</dcterms:created>
  <dcterms:modified xsi:type="dcterms:W3CDTF">2005-02-22T19:07:26Z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1873625482</vt:i4>
  </property>
  <property fmtid="{D5CDD505-2E9C-101B-9397-08002B2CF9AE}" pid="3" name="_EmailSubject">
    <vt:lpwstr>IM/IT OP-05</vt:lpwstr>
  </property>
  <property fmtid="{D5CDD505-2E9C-101B-9397-08002B2CF9AE}" pid="4" name="_AuthorEmail">
    <vt:lpwstr>Martha.Taft@tma.osd.mil</vt:lpwstr>
  </property>
  <property fmtid="{D5CDD505-2E9C-101B-9397-08002B2CF9AE}" pid="5" name="_AuthorEmailDisplayName">
    <vt:lpwstr>Taft, Martha, CIV, OASD(HA)/TMA</vt:lpwstr>
  </property>
  <property fmtid="{D5CDD505-2E9C-101B-9397-08002B2CF9AE}" pid="6" name="_PreviousAdHocReviewCycleID">
    <vt:i4>-2062519217</vt:i4>
  </property>
  <property fmtid="{D5CDD505-2E9C-101B-9397-08002B2CF9AE}" pid="7" name="_ReviewingToolsShownOnce">
    <vt:lpwstr/>
  </property>
</Properties>
</file>