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5775" tabRatio="736" activeTab="0"/>
  </bookViews>
  <sheets>
    <sheet name="P40-C02257" sheetId="1" r:id="rId1"/>
    <sheet name="P5-C02257" sheetId="2" r:id="rId2"/>
    <sheet name="P5A-C02257" sheetId="3" r:id="rId3"/>
    <sheet name="P21-C02257" sheetId="4" r:id="rId4"/>
    <sheet name="P21-C02257 (2)" sheetId="5" r:id="rId5"/>
    <sheet name="P21-C02257 (3)" sheetId="6" r:id="rId6"/>
    <sheet name="P40M-C02257" sheetId="7" r:id="rId7"/>
    <sheet name="P3a (1 of 2)-Mod 1" sheetId="8" r:id="rId8"/>
    <sheet name="P3a (2 of 2)-Mod 1" sheetId="9" r:id="rId9"/>
    <sheet name="P3a (1 of 2)-Mod 2" sheetId="10" r:id="rId10"/>
    <sheet name="P3a (2 of 2)-Mod 2" sheetId="11" r:id="rId11"/>
    <sheet name="P3a (1 of 2)-Mod 3" sheetId="12" r:id="rId12"/>
    <sheet name="P3a (2 of 2)-Mod 3" sheetId="13" r:id="rId13"/>
    <sheet name="P3a (1 of 2)" sheetId="14" state="hidden" r:id="rId14"/>
    <sheet name="P3a (2 of 2)" sheetId="15" state="hidden" r:id="rId15"/>
  </sheets>
  <definedNames>
    <definedName name="ape" localSheetId="3">'P21-C02257'!$AR$7</definedName>
    <definedName name="ape" localSheetId="4">'P21-C02257 (2)'!$AR$7</definedName>
    <definedName name="ape" localSheetId="5">'P21-C02257 (3)'!$AR$7</definedName>
    <definedName name="ape" localSheetId="13">'P3a (1 of 2)'!$AF$6</definedName>
    <definedName name="ape" localSheetId="7">'P3a (1 of 2)-Mod 1'!$AF$6</definedName>
    <definedName name="ape" localSheetId="9">'P3a (1 of 2)-Mod 2'!$AF$6</definedName>
    <definedName name="ape" localSheetId="11">'P3a (1 of 2)-Mod 3'!$AF$6</definedName>
    <definedName name="ape" localSheetId="14">'P3a (2 of 2)'!$AF$6</definedName>
    <definedName name="ape" localSheetId="8">'P3a (2 of 2)-Mod 1'!$AF$6</definedName>
    <definedName name="ape" localSheetId="10">'P3a (2 of 2)-Mod 2'!$AF$6</definedName>
    <definedName name="ape" localSheetId="12">'P3a (2 of 2)-Mod 3'!$AF$6</definedName>
    <definedName name="ape" localSheetId="0">'P40-C02257'!$W$6</definedName>
    <definedName name="ape" localSheetId="6">'P40M-C02257'!$BG$6</definedName>
    <definedName name="ape" localSheetId="2">'P5A-C02257'!$U$6</definedName>
    <definedName name="ape" localSheetId="1">'P5-C02257'!$V$1</definedName>
    <definedName name="AppropBa" localSheetId="3">'P21-C02257'!$AR$1</definedName>
    <definedName name="AppropBa" localSheetId="4">'P21-C02257 (2)'!$AR$1</definedName>
    <definedName name="AppropBa" localSheetId="5">'P21-C02257 (3)'!$AR$1</definedName>
    <definedName name="AppropBa" localSheetId="13">'P3a (1 of 2)'!$AF$7</definedName>
    <definedName name="AppropBa" localSheetId="7">'P3a (1 of 2)-Mod 1'!$AF$7</definedName>
    <definedName name="AppropBa" localSheetId="9">'P3a (1 of 2)-Mod 2'!$AF$7</definedName>
    <definedName name="AppropBa" localSheetId="11">'P3a (1 of 2)-Mod 3'!$AF$7</definedName>
    <definedName name="AppropBa" localSheetId="14">'P3a (2 of 2)'!$AF$7</definedName>
    <definedName name="AppropBa" localSheetId="8">'P3a (2 of 2)-Mod 1'!$AF$7</definedName>
    <definedName name="AppropBa" localSheetId="10">'P3a (2 of 2)-Mod 2'!$AF$7</definedName>
    <definedName name="AppropBa" localSheetId="12">'P3a (2 of 2)-Mod 3'!$AF$7</definedName>
    <definedName name="AppropBa" localSheetId="0">'P40-C02257'!$A$4</definedName>
    <definedName name="AppropBa" localSheetId="6">'P40M-C02257'!$A$4</definedName>
    <definedName name="AppropBa" localSheetId="2">'P5A-C02257'!$A$4</definedName>
    <definedName name="AppropBa" localSheetId="1">'P5-C02257'!$C$2</definedName>
    <definedName name="begcost" localSheetId="0">'P40-C02257'!$D$12</definedName>
    <definedName name="begQuan" localSheetId="0">'P40-C02257'!$D$8</definedName>
    <definedName name="bottom" localSheetId="3">'P21-C02257'!$A$43:$A$43</definedName>
    <definedName name="bottom" localSheetId="4">'P21-C02257 (2)'!$A$43:$A$43</definedName>
    <definedName name="bottom" localSheetId="5">'P21-C02257 (3)'!$A$43:$A$43</definedName>
    <definedName name="bottom" localSheetId="13">'P3a (1 of 2)'!$A$41</definedName>
    <definedName name="bottom" localSheetId="7">'P3a (1 of 2)-Mod 1'!$A$41</definedName>
    <definedName name="bottom" localSheetId="9">'P3a (1 of 2)-Mod 2'!$A$41</definedName>
    <definedName name="bottom" localSheetId="11">'P3a (1 of 2)-Mod 3'!$A$41</definedName>
    <definedName name="bottom" localSheetId="14">'P3a (2 of 2)'!$A$41</definedName>
    <definedName name="bottom" localSheetId="8">'P3a (2 of 2)-Mod 1'!$A$41</definedName>
    <definedName name="bottom" localSheetId="10">'P3a (2 of 2)-Mod 2'!$A$41</definedName>
    <definedName name="bottom" localSheetId="12">'P3a (2 of 2)-Mod 3'!$A$41</definedName>
    <definedName name="bottom" localSheetId="0">'P40-C02257'!$A$33</definedName>
    <definedName name="bottom" localSheetId="6">'P40M-C02257'!$A$34</definedName>
    <definedName name="bottom" localSheetId="2">'P5A-C02257'!$A$44</definedName>
    <definedName name="bottom" localSheetId="1">'P5-C02257'!$A$55</definedName>
    <definedName name="BudgetDate" localSheetId="3">'P21-C02257'!$Z$2</definedName>
    <definedName name="BudgetDate" localSheetId="4">'P21-C02257 (2)'!$Z$2</definedName>
    <definedName name="BudgetDate" localSheetId="5">'P21-C02257 (3)'!$Z$2</definedName>
    <definedName name="BudgetDate" localSheetId="13">'P3a (1 of 2)'!$S$1</definedName>
    <definedName name="BudgetDate" localSheetId="7">'P3a (1 of 2)-Mod 1'!$S$1</definedName>
    <definedName name="BudgetDate" localSheetId="9">'P3a (1 of 2)-Mod 2'!$S$1</definedName>
    <definedName name="BudgetDate" localSheetId="11">'P3a (1 of 2)-Mod 3'!$S$1</definedName>
    <definedName name="BudgetDate" localSheetId="14">'P3a (2 of 2)'!$S$1</definedName>
    <definedName name="BudgetDate" localSheetId="8">'P3a (2 of 2)-Mod 1'!$S$1</definedName>
    <definedName name="BudgetDate" localSheetId="10">'P3a (2 of 2)-Mod 2'!$S$1</definedName>
    <definedName name="BudgetDate" localSheetId="12">'P3a (2 of 2)-Mod 3'!$S$1</definedName>
    <definedName name="BudgetDate" localSheetId="0">'P40-C02257'!$I$2</definedName>
    <definedName name="BudgetDate" localSheetId="6">'P40M-C02257'!$I$2</definedName>
    <definedName name="BudgetDate" localSheetId="2">'P5A-C02257'!$I$2</definedName>
    <definedName name="BudgetDate" localSheetId="1">'P5-C02257'!$P$2</definedName>
    <definedName name="by_1" localSheetId="13">'P3a (1 of 2)'!$I$38</definedName>
    <definedName name="by_1" localSheetId="7">'P3a (1 of 2)-Mod 1'!$I$38</definedName>
    <definedName name="by_1" localSheetId="9">'P3a (1 of 2)-Mod 2'!$I$38</definedName>
    <definedName name="by_1" localSheetId="11">'P3a (1 of 2)-Mod 3'!$I$38</definedName>
    <definedName name="by_1" localSheetId="14">'P3a (2 of 2)'!$G$7</definedName>
    <definedName name="by_1" localSheetId="8">'P3a (2 of 2)-Mod 1'!$G$7</definedName>
    <definedName name="by_1" localSheetId="10">'P3a (2 of 2)-Mod 2'!$G$7</definedName>
    <definedName name="by_1" localSheetId="12">'P3a (2 of 2)-Mod 3'!$G$7</definedName>
    <definedName name="by_1" localSheetId="0">'P40-C02257'!$F$7</definedName>
    <definedName name="by_1" localSheetId="6">'P40M-C02257'!$F$8</definedName>
    <definedName name="by_1" localSheetId="1">'P5-C02257'!$J$3</definedName>
    <definedName name="by_2" localSheetId="13">'P3a (1 of 2)'!$O$38</definedName>
    <definedName name="by_2" localSheetId="7">'P3a (1 of 2)-Mod 1'!$O$38</definedName>
    <definedName name="by_2" localSheetId="9">'P3a (1 of 2)-Mod 2'!$O$38</definedName>
    <definedName name="by_2" localSheetId="11">'P3a (1 of 2)-Mod 3'!$O$38</definedName>
    <definedName name="by_2" localSheetId="14">'P3a (2 of 2)'!$I$7</definedName>
    <definedName name="by_2" localSheetId="8">'P3a (2 of 2)-Mod 1'!$I$7</definedName>
    <definedName name="by_2" localSheetId="10">'P3a (2 of 2)-Mod 2'!$I$7</definedName>
    <definedName name="by_2" localSheetId="12">'P3a (2 of 2)-Mod 3'!$I$7</definedName>
    <definedName name="by_2" localSheetId="0">'P40-C02257'!$G$7</definedName>
    <definedName name="by_2" localSheetId="6">'P40M-C02257'!$G$8</definedName>
    <definedName name="by_2" localSheetId="1">'P5-C02257'!$P$3</definedName>
    <definedName name="by_3" localSheetId="14">'P3a (2 of 2)'!$K$7</definedName>
    <definedName name="by_3" localSheetId="8">'P3a (2 of 2)-Mod 1'!$K$7</definedName>
    <definedName name="by_3" localSheetId="10">'P3a (2 of 2)-Mod 2'!$K$7</definedName>
    <definedName name="by_3" localSheetId="12">'P3a (2 of 2)-Mod 3'!$K$7</definedName>
    <definedName name="by_3" localSheetId="0">'P40-C02257'!$H$7</definedName>
    <definedName name="by_3" localSheetId="6">'P40M-C02257'!$H$8</definedName>
    <definedName name="by_4" localSheetId="14">'P3a (2 of 2)'!$M$7</definedName>
    <definedName name="by_4" localSheetId="8">'P3a (2 of 2)-Mod 1'!$M$7</definedName>
    <definedName name="by_4" localSheetId="10">'P3a (2 of 2)-Mod 2'!$M$7</definedName>
    <definedName name="by_4" localSheetId="12">'P3a (2 of 2)-Mod 3'!$M$7</definedName>
    <definedName name="by_4" localSheetId="0">'P40-C02257'!$I$7</definedName>
    <definedName name="by_4" localSheetId="6">'P40M-C02257'!$I$8</definedName>
    <definedName name="by_5" localSheetId="14">'P3a (2 of 2)'!$O$7</definedName>
    <definedName name="by_5" localSheetId="8">'P3a (2 of 2)-Mod 1'!$O$7</definedName>
    <definedName name="by_5" localSheetId="10">'P3a (2 of 2)-Mod 2'!$O$7</definedName>
    <definedName name="by_5" localSheetId="12">'P3a (2 of 2)-Mod 3'!$O$7</definedName>
    <definedName name="by_5" localSheetId="0">'P40-C02257'!$J$7</definedName>
    <definedName name="by_5" localSheetId="6">'P40M-C02257'!$J$8</definedName>
    <definedName name="by_6" localSheetId="14">'P3a (2 of 2)'!$Q$7</definedName>
    <definedName name="by_6" localSheetId="8">'P3a (2 of 2)-Mod 1'!$Q$7</definedName>
    <definedName name="by_6" localSheetId="10">'P3a (2 of 2)-Mod 2'!$Q$7</definedName>
    <definedName name="by_6" localSheetId="12">'P3a (2 of 2)-Mod 3'!$Q$7</definedName>
    <definedName name="by_6" localSheetId="0">'P40-C02257'!$K$7</definedName>
    <definedName name="by_6" localSheetId="6">'P40M-C02257'!$K$8</definedName>
    <definedName name="by1_values" localSheetId="1">'P5-C02257'!$J$6:$J$54</definedName>
    <definedName name="by2_values" localSheetId="1">'P5-C02257'!$N$6:$N$54</definedName>
    <definedName name="by2UC">#REF!</definedName>
    <definedName name="by3_values" localSheetId="1">'P5-C02257'!$C$6:$D$53</definedName>
    <definedName name="by3UC">#REF!</definedName>
    <definedName name="by4_values" localSheetId="1">'P5-C02257'!$F$6:$H$53</definedName>
    <definedName name="by4Qty">#REF!</definedName>
    <definedName name="by5_values" localSheetId="1">'P5-C02257'!$J$6:$K$53</definedName>
    <definedName name="by6_values" localSheetId="1">'P5-C02257'!$N$6:$P$53</definedName>
    <definedName name="Code" localSheetId="0">'P40-C02257'!$E$6</definedName>
    <definedName name="Contractors" localSheetId="2">'P5A-C02257'!$B$7:$B$34</definedName>
    <definedName name="cost_element" localSheetId="1">'P5-C02257'!$A$3</definedName>
    <definedName name="Cost_Scale" localSheetId="1">'P5-C02257'!$C$5,'P5-C02257'!$F$5,'P5-C02257'!$J$5,'P5-C02257'!$N$5</definedName>
    <definedName name="cost_values" localSheetId="14">'P3a (2 of 2)'!$V$9:$V$38,'P3a (2 of 2)'!$T$9:$T$38,'P3a (2 of 2)'!$R$9:$R$38,'P3a (2 of 2)'!$P$9:$P$38,'P3a (2 of 2)'!$N$9:$N$38,'P3a (2 of 2)'!$L$9:$L$38,'P3a (2 of 2)'!$J$9:$J$38,'P3a (2 of 2)'!$H$9:$H$38,'P3a (2 of 2)'!$F$9:$F$38,'P3a (2 of 2)'!$D$9:$D$38</definedName>
    <definedName name="cost_values" localSheetId="8">'P3a (2 of 2)-Mod 1'!$V$9:$V$38,'P3a (2 of 2)-Mod 1'!$T$9:$T$38,'P3a (2 of 2)-Mod 1'!$R$9:$R$38,'P3a (2 of 2)-Mod 1'!$P$9:$P$38,'P3a (2 of 2)-Mod 1'!$N$9:$N$38,'P3a (2 of 2)-Mod 1'!$L$9:$L$38,'P3a (2 of 2)-Mod 1'!$J$9:$J$38,'P3a (2 of 2)-Mod 1'!$H$9:$H$38,'P3a (2 of 2)-Mod 1'!$F$9:$F$38,'P3a (2 of 2)-Mod 1'!$D$9:$D$38</definedName>
    <definedName name="cost_values" localSheetId="10">'P3a (2 of 2)-Mod 2'!$V$9:$V$38,'P3a (2 of 2)-Mod 2'!$T$9:$T$38,'P3a (2 of 2)-Mod 2'!$R$9:$R$38,'P3a (2 of 2)-Mod 2'!$P$9:$P$38,'P3a (2 of 2)-Mod 2'!$N$9:$N$38,'P3a (2 of 2)-Mod 2'!$L$9:$L$38,'P3a (2 of 2)-Mod 2'!$J$9:$J$38,'P3a (2 of 2)-Mod 2'!$H$9:$H$38,'P3a (2 of 2)-Mod 2'!$F$9:$F$38,'P3a (2 of 2)-Mod 2'!$D$9:$D$38</definedName>
    <definedName name="cost_values" localSheetId="12">'P3a (2 of 2)-Mod 3'!$V$9:$V$38,'P3a (2 of 2)-Mod 3'!$T$9:$T$38,'P3a (2 of 2)-Mod 3'!$R$9:$R$38,'P3a (2 of 2)-Mod 3'!$P$9:$P$38,'P3a (2 of 2)-Mod 3'!$N$9:$N$38,'P3a (2 of 2)-Mod 3'!$L$9:$L$38,'P3a (2 of 2)-Mod 3'!$J$9:$J$38,'P3a (2 of 2)-Mod 3'!$H$9:$H$38,'P3a (2 of 2)-Mod 3'!$F$9:$F$38,'P3a (2 of 2)-Mod 3'!$D$9:$D$38</definedName>
    <definedName name="cost_values" localSheetId="0">'P40-C02257'!$D$9:$K$9</definedName>
    <definedName name="Cost_values" localSheetId="1">'P5-C02257'!$C$6:$C$54,'P5-C02257'!$F$6:$F$54,'P5-C02257'!$J$6:$J$54,'P5-C02257'!$N$6:$N$54</definedName>
    <definedName name="CToC" localSheetId="0">'P40-C02257'!$L$7</definedName>
    <definedName name="cy" localSheetId="3">'P21-C02257'!$V$3</definedName>
    <definedName name="cy" localSheetId="4">'P21-C02257 (2)'!$V$3</definedName>
    <definedName name="cy" localSheetId="5">'P21-C02257 (3)'!$V$3</definedName>
    <definedName name="cy" localSheetId="13">'P3a (1 of 2)'!$D$38</definedName>
    <definedName name="cy" localSheetId="7">'P3a (1 of 2)-Mod 1'!$D$38</definedName>
    <definedName name="cy" localSheetId="9">'P3a (1 of 2)-Mod 2'!$D$38</definedName>
    <definedName name="cy" localSheetId="11">'P3a (1 of 2)-Mod 3'!$D$38</definedName>
    <definedName name="cy" localSheetId="14">'P3a (2 of 2)'!$E$7</definedName>
    <definedName name="cy" localSheetId="8">'P3a (2 of 2)-Mod 1'!$E$7</definedName>
    <definedName name="cy" localSheetId="10">'P3a (2 of 2)-Mod 2'!$E$7</definedName>
    <definedName name="cy" localSheetId="12">'P3a (2 of 2)-Mod 3'!$E$7</definedName>
    <definedName name="cy" localSheetId="0">'P40-C02257'!$E$7</definedName>
    <definedName name="cy" localSheetId="6">'P40M-C02257'!$E$8</definedName>
    <definedName name="cy" localSheetId="1">'P5-C02257'!$H$3</definedName>
    <definedName name="cy_cy" localSheetId="3">'P21-C02257'!$X$4</definedName>
    <definedName name="cy_cy" localSheetId="4">'P21-C02257 (2)'!$X$4</definedName>
    <definedName name="cy_cy" localSheetId="5">'P21-C02257 (3)'!$X$4</definedName>
    <definedName name="cy_values" localSheetId="1">'P5-C02257'!$F$6:$F$54</definedName>
    <definedName name="d_unlock" localSheetId="3">'P21-C02257'!$AR$5</definedName>
    <definedName name="d_unlock" localSheetId="4">'P21-C02257 (2)'!$AR$5</definedName>
    <definedName name="d_unlock" localSheetId="5">'P21-C02257 (3)'!$AR$5</definedName>
    <definedName name="d_unlock" localSheetId="13">'P3a (1 of 2)'!$AF$4</definedName>
    <definedName name="d_unlock" localSheetId="7">'P3a (1 of 2)-Mod 1'!$AF$4</definedName>
    <definedName name="d_unlock" localSheetId="9">'P3a (1 of 2)-Mod 2'!$AF$4</definedName>
    <definedName name="d_unlock" localSheetId="11">'P3a (1 of 2)-Mod 3'!$AF$4</definedName>
    <definedName name="d_unlock" localSheetId="14">'P3a (2 of 2)'!$AF$4</definedName>
    <definedName name="d_unlock" localSheetId="8">'P3a (2 of 2)-Mod 1'!$AF$4</definedName>
    <definedName name="d_unlock" localSheetId="10">'P3a (2 of 2)-Mod 2'!$AF$4</definedName>
    <definedName name="d_unlock" localSheetId="12">'P3a (2 of 2)-Mod 3'!$AF$4</definedName>
    <definedName name="d_unlock" localSheetId="0">'P40-C02257'!$W$4</definedName>
    <definedName name="d_unlock" localSheetId="6">'P40M-C02257'!$BG$4</definedName>
    <definedName name="d_unlock" localSheetId="2">'P5A-C02257'!$U$4</definedName>
    <definedName name="d_unlock" localSheetId="1">'P5-C02257'!$W$4</definedName>
    <definedName name="dr_ape" localSheetId="3">'P21-C02257'!$AR$2</definedName>
    <definedName name="dr_ape" localSheetId="4">'P21-C02257 (2)'!$AR$2</definedName>
    <definedName name="dr_ape" localSheetId="5">'P21-C02257 (3)'!$AR$2</definedName>
    <definedName name="dr_ape" localSheetId="13">'P3a (1 of 2)'!$AF$1</definedName>
    <definedName name="dr_ape" localSheetId="7">'P3a (1 of 2)-Mod 1'!$AF$1</definedName>
    <definedName name="dr_ape" localSheetId="9">'P3a (1 of 2)-Mod 2'!$AF$1</definedName>
    <definedName name="dr_ape" localSheetId="11">'P3a (1 of 2)-Mod 3'!$AF$1</definedName>
    <definedName name="dr_ape" localSheetId="14">'P3a (2 of 2)'!$AF$1</definedName>
    <definedName name="dr_ape" localSheetId="8">'P3a (2 of 2)-Mod 1'!$AF$1</definedName>
    <definedName name="dr_ape" localSheetId="10">'P3a (2 of 2)-Mod 2'!$AF$1</definedName>
    <definedName name="dr_ape" localSheetId="12">'P3a (2 of 2)-Mod 3'!$AF$1</definedName>
    <definedName name="dr_ape" localSheetId="0">'P40-C02257'!$W$1</definedName>
    <definedName name="dr_ape" localSheetId="6">'P40M-C02257'!$BG$1</definedName>
    <definedName name="dr_ape" localSheetId="2">'P5A-C02257'!$U$1</definedName>
    <definedName name="dr_ape" localSheetId="1">'P5-C02257'!$W$1</definedName>
    <definedName name="dr_apedesc" localSheetId="3">'P21-C02257'!$AR$3</definedName>
    <definedName name="dr_apedesc" localSheetId="4">'P21-C02257 (2)'!$AR$3</definedName>
    <definedName name="dr_apedesc" localSheetId="5">'P21-C02257 (3)'!$AR$3</definedName>
    <definedName name="dr_apedesc" localSheetId="13">'P3a (1 of 2)'!$AF$2</definedName>
    <definedName name="dr_apedesc" localSheetId="7">'P3a (1 of 2)-Mod 1'!$AF$2</definedName>
    <definedName name="dr_apedesc" localSheetId="9">'P3a (1 of 2)-Mod 2'!$AF$2</definedName>
    <definedName name="dr_apedesc" localSheetId="11">'P3a (1 of 2)-Mod 3'!$AF$2</definedName>
    <definedName name="dr_apedesc" localSheetId="14">'P3a (2 of 2)'!$AF$2</definedName>
    <definedName name="dr_apedesc" localSheetId="8">'P3a (2 of 2)-Mod 1'!$AF$2</definedName>
    <definedName name="dr_apedesc" localSheetId="10">'P3a (2 of 2)-Mod 2'!$AF$2</definedName>
    <definedName name="dr_apedesc" localSheetId="12">'P3a (2 of 2)-Mod 3'!$AF$2</definedName>
    <definedName name="dr_apedesc" localSheetId="0">'P40-C02257'!$W$2</definedName>
    <definedName name="dr_apedesc" localSheetId="6">'P40M-C02257'!$BG$2</definedName>
    <definedName name="dr_apedesc" localSheetId="2">'P5A-C02257'!$U$2</definedName>
    <definedName name="dr_apedesc" localSheetId="1">'P5-C02257'!$W$2</definedName>
    <definedName name="dr_blin_type" localSheetId="3">'P21-C02257'!$AR$4</definedName>
    <definedName name="dr_blin_type" localSheetId="4">'P21-C02257 (2)'!$AR$4</definedName>
    <definedName name="dr_blin_type" localSheetId="5">'P21-C02257 (3)'!$AR$4</definedName>
    <definedName name="dr_blin_type" localSheetId="13">'P3a (1 of 2)'!$AF$3</definedName>
    <definedName name="dr_blin_type" localSheetId="7">'P3a (1 of 2)-Mod 1'!$AF$3</definedName>
    <definedName name="dr_blin_type" localSheetId="9">'P3a (1 of 2)-Mod 2'!$AF$3</definedName>
    <definedName name="dr_blin_type" localSheetId="11">'P3a (1 of 2)-Mod 3'!$AF$3</definedName>
    <definedName name="dr_blin_type" localSheetId="14">'P3a (2 of 2)'!$AF$3</definedName>
    <definedName name="dr_blin_type" localSheetId="8">'P3a (2 of 2)-Mod 1'!$AF$3</definedName>
    <definedName name="dr_blin_type" localSheetId="10">'P3a (2 of 2)-Mod 2'!$AF$3</definedName>
    <definedName name="dr_blin_type" localSheetId="12">'P3a (2 of 2)-Mod 3'!$AF$3</definedName>
    <definedName name="dr_blin_type" localSheetId="0">'P40-C02257'!$W$3</definedName>
    <definedName name="dr_blin_type" localSheetId="6">'P40M-C02257'!$BG$3</definedName>
    <definedName name="dr_blin_type" localSheetId="2">'P5A-C02257'!$U$3</definedName>
    <definedName name="dr_blin_type" localSheetId="1">'P5-C02257'!$W$3</definedName>
    <definedName name="entire_page" localSheetId="3">'P21-C02257'!$A$6:$AG$42</definedName>
    <definedName name="entire_page" localSheetId="4">'P21-C02257 (2)'!$A$6:$AG$42</definedName>
    <definedName name="entire_page" localSheetId="5">'P21-C02257 (3)'!$A$6:$AG$42</definedName>
    <definedName name="entire_page" localSheetId="13">'P3a (1 of 2)'!$A$16:$V$40</definedName>
    <definedName name="entire_page" localSheetId="7">'P3a (1 of 2)-Mod 1'!$A$16:$V$40</definedName>
    <definedName name="entire_page" localSheetId="9">'P3a (1 of 2)-Mod 2'!$A$16:$V$40</definedName>
    <definedName name="entire_page" localSheetId="11">'P3a (1 of 2)-Mod 3'!$A$16:$V$40</definedName>
    <definedName name="entire_page" localSheetId="14">'P3a (2 of 2)'!$A$6:$V$40</definedName>
    <definedName name="entire_page" localSheetId="8">'P3a (2 of 2)-Mod 1'!$A$6:$V$40</definedName>
    <definedName name="entire_page" localSheetId="10">'P3a (2 of 2)-Mod 2'!$A$6:$V$40</definedName>
    <definedName name="entire_page" localSheetId="12">'P3a (2 of 2)-Mod 3'!$A$6:$V$40</definedName>
    <definedName name="entire_page" localSheetId="0">'P40-C02257'!$A$10:$M$31</definedName>
    <definedName name="entire_page" localSheetId="6">'P40M-C02257'!#REF!</definedName>
    <definedName name="entire_page" localSheetId="2">'P5A-C02257'!$A$7:$K$43</definedName>
    <definedName name="entire_page" localSheetId="1">'P5-C02257'!$A$6:$Q$54</definedName>
    <definedName name="FirstModEntry" localSheetId="6">'P40M-C02257'!$Q$4</definedName>
    <definedName name="footnote_begin" localSheetId="3">'P21-C02257'!$A$44</definedName>
    <definedName name="footnote_begin" localSheetId="4">'P21-C02257 (2)'!$A$44</definedName>
    <definedName name="footnote_begin" localSheetId="5">'P21-C02257 (3)'!$A$44</definedName>
    <definedName name="footnote_begin" localSheetId="13">'P3a (1 of 2)'!$A$42</definedName>
    <definedName name="footnote_begin" localSheetId="7">'P3a (1 of 2)-Mod 1'!$A$42</definedName>
    <definedName name="footnote_begin" localSheetId="9">'P3a (1 of 2)-Mod 2'!$A$42</definedName>
    <definedName name="footnote_begin" localSheetId="11">'P3a (1 of 2)-Mod 3'!$A$42</definedName>
    <definedName name="footnote_begin" localSheetId="14">'P3a (2 of 2)'!$A$42</definedName>
    <definedName name="footnote_begin" localSheetId="8">'P3a (2 of 2)-Mod 1'!$A$42</definedName>
    <definedName name="footnote_begin" localSheetId="10">'P3a (2 of 2)-Mod 2'!$A$42</definedName>
    <definedName name="footnote_begin" localSheetId="12">'P3a (2 of 2)-Mod 3'!$A$42</definedName>
    <definedName name="footnote_begin" localSheetId="0">'P40-C02257'!$A$34</definedName>
    <definedName name="footnote_begin" localSheetId="6">'P40M-C02257'!$A$35</definedName>
    <definedName name="footnote_begin" localSheetId="2">'P5A-C02257'!$A$45</definedName>
    <definedName name="footnote_begin" localSheetId="1">'P5-C02257'!$A$56</definedName>
    <definedName name="Form_Title" localSheetId="3">'P21-C02257'!$A$2</definedName>
    <definedName name="Form_Title" localSheetId="4">'P21-C02257 (2)'!$A$2</definedName>
    <definedName name="Form_Title" localSheetId="5">'P21-C02257 (3)'!$A$2</definedName>
    <definedName name="header" localSheetId="3">'P21-C02257'!$1:$5</definedName>
    <definedName name="header" localSheetId="4">'P21-C02257 (2)'!$1:$5</definedName>
    <definedName name="header" localSheetId="5">'P21-C02257 (3)'!$1:$5</definedName>
    <definedName name="header" localSheetId="13">'P3a (1 of 2)'!$1:$15</definedName>
    <definedName name="header" localSheetId="7">'P3a (1 of 2)-Mod 1'!$1:$15</definedName>
    <definedName name="header" localSheetId="9">'P3a (1 of 2)-Mod 2'!$1:$15</definedName>
    <definedName name="header" localSheetId="11">'P3a (1 of 2)-Mod 3'!$1:$15</definedName>
    <definedName name="header" localSheetId="14">'P3a (2 of 2)'!$1:$5</definedName>
    <definedName name="header" localSheetId="8">'P3a (2 of 2)-Mod 1'!$1:$5</definedName>
    <definedName name="header" localSheetId="10">'P3a (2 of 2)-Mod 2'!$1:$5</definedName>
    <definedName name="header" localSheetId="12">'P3a (2 of 2)-Mod 3'!$1:$5</definedName>
    <definedName name="header" localSheetId="0">'P40-C02257'!$1:$9</definedName>
    <definedName name="header" localSheetId="6">'P40M-C02257'!$1:$9</definedName>
    <definedName name="header" localSheetId="2">'P5A-C02257'!$1:$6</definedName>
    <definedName name="header" localSheetId="1">'P5-C02257'!$1:$5</definedName>
    <definedName name="His" localSheetId="0">'P40-C02257'!$B$7</definedName>
    <definedName name="id_codes" localSheetId="1">'P5-C02257'!$B$6:$B$54</definedName>
    <definedName name="InptQty" localSheetId="13">'P3a (1 of 2)'!$V$35</definedName>
    <definedName name="InptQty" localSheetId="7">'P3a (1 of 2)-Mod 1'!$V$35</definedName>
    <definedName name="InptQty" localSheetId="9">'P3a (1 of 2)-Mod 2'!$V$35</definedName>
    <definedName name="InptQty" localSheetId="11">'P3a (1 of 2)-Mod 3'!$V$35</definedName>
    <definedName name="InstHw1" localSheetId="14">'P3a (2 of 2)'!$A$29</definedName>
    <definedName name="InstHw1" localSheetId="8">'P3a (2 of 2)-Mod 1'!$A$29</definedName>
    <definedName name="InstHw1" localSheetId="10">'P3a (2 of 2)-Mod 2'!$A$29</definedName>
    <definedName name="InstHw1" localSheetId="12">'P3a (2 of 2)-Mod 3'!$A$29</definedName>
    <definedName name="InstHw2" localSheetId="14">'P3a (2 of 2)'!$A$30</definedName>
    <definedName name="InstHw2" localSheetId="8">'P3a (2 of 2)-Mod 1'!$A$30</definedName>
    <definedName name="InstHw2" localSheetId="10">'P3a (2 of 2)-Mod 2'!$A$30</definedName>
    <definedName name="InstHw2" localSheetId="12">'P3a (2 of 2)-Mod 3'!$A$30</definedName>
    <definedName name="InstHw3" localSheetId="14">'P3a (2 of 2)'!$A$31</definedName>
    <definedName name="InstHw3" localSheetId="8">'P3a (2 of 2)-Mod 1'!$A$31</definedName>
    <definedName name="InstHw3" localSheetId="10">'P3a (2 of 2)-Mod 2'!$A$31</definedName>
    <definedName name="InstHw3" localSheetId="12">'P3a (2 of 2)-Mod 3'!$A$31</definedName>
    <definedName name="InstHw4" localSheetId="14">'P3a (2 of 2)'!$A$32</definedName>
    <definedName name="InstHw4" localSheetId="8">'P3a (2 of 2)-Mod 1'!$A$32</definedName>
    <definedName name="InstHw4" localSheetId="10">'P3a (2 of 2)-Mod 2'!$A$32</definedName>
    <definedName name="InstHw4" localSheetId="12">'P3a (2 of 2)-Mod 3'!$A$32</definedName>
    <definedName name="InstHw5" localSheetId="14">'P3a (2 of 2)'!$A$33</definedName>
    <definedName name="InstHw5" localSheetId="8">'P3a (2 of 2)-Mod 1'!$A$33</definedName>
    <definedName name="InstHw5" localSheetId="10">'P3a (2 of 2)-Mod 2'!$A$33</definedName>
    <definedName name="InstHw5" localSheetId="12">'P3a (2 of 2)-Mod 3'!$A$33</definedName>
    <definedName name="InstHw6" localSheetId="14">'P3a (2 of 2)'!$A$34</definedName>
    <definedName name="InstHw6" localSheetId="8">'P3a (2 of 2)-Mod 1'!$A$34</definedName>
    <definedName name="InstHw6" localSheetId="10">'P3a (2 of 2)-Mod 2'!$A$34</definedName>
    <definedName name="InstHw6" localSheetId="12">'P3a (2 of 2)-Mod 3'!$A$34</definedName>
    <definedName name="InstHw7" localSheetId="14">'P3a (2 of 2)'!$A$35</definedName>
    <definedName name="InstHw7" localSheetId="8">'P3a (2 of 2)-Mod 1'!$A$35</definedName>
    <definedName name="InstHw7" localSheetId="10">'P3a (2 of 2)-Mod 2'!$A$35</definedName>
    <definedName name="InstHw7" localSheetId="12">'P3a (2 of 2)-Mod 3'!$A$35</definedName>
    <definedName name="InstHw8" localSheetId="14">'P3a (2 of 2)'!$A$36</definedName>
    <definedName name="InstHw8" localSheetId="8">'P3a (2 of 2)-Mod 1'!$A$36</definedName>
    <definedName name="InstHw8" localSheetId="10">'P3a (2 of 2)-Mod 2'!$A$36</definedName>
    <definedName name="InstHw8" localSheetId="12">'P3a (2 of 2)-Mod 3'!$A$36</definedName>
    <definedName name="InstQty" localSheetId="14">'P3a (2 of 2)'!$U$38</definedName>
    <definedName name="InstQty" localSheetId="8">'P3a (2 of 2)-Mod 1'!$U$38</definedName>
    <definedName name="InstQty" localSheetId="10">'P3a (2 of 2)-Mod 2'!$U$38</definedName>
    <definedName name="InstQty" localSheetId="12">'P3a (2 of 2)-Mod 3'!$U$38</definedName>
    <definedName name="last_row" localSheetId="3">'P21-C02257'!$A$43:$AG$43</definedName>
    <definedName name="last_row" localSheetId="4">'P21-C02257 (2)'!$A$43:$AG$43</definedName>
    <definedName name="last_row" localSheetId="5">'P21-C02257 (3)'!$A$43:$AG$43</definedName>
    <definedName name="last_row" localSheetId="13">'P3a (1 of 2)'!#REF!</definedName>
    <definedName name="last_row" localSheetId="7">'P3a (1 of 2)-Mod 1'!#REF!</definedName>
    <definedName name="last_row" localSheetId="9">'P3a (1 of 2)-Mod 2'!#REF!</definedName>
    <definedName name="last_row" localSheetId="11">'P3a (1 of 2)-Mod 3'!#REF!</definedName>
    <definedName name="last_row" localSheetId="1">'P5-C02257'!$A$55:$Q$55</definedName>
    <definedName name="mfr_num" localSheetId="3">'P21-C02257'!$C$6:$C$28</definedName>
    <definedName name="mfr_num" localSheetId="4">'P21-C02257 (2)'!$C$6:$C$28</definedName>
    <definedName name="mfr_num" localSheetId="5">'P21-C02257 (3)'!$C$6:$C$28</definedName>
    <definedName name="Mfr_Range" localSheetId="3">'P21-C02257'!$A$34:$B$42</definedName>
    <definedName name="Mfr_Range" localSheetId="4">'P21-C02257 (2)'!$A$34:$B$42</definedName>
    <definedName name="Mfr_Range" localSheetId="5">'P21-C02257 (3)'!$A$34:$B$42</definedName>
    <definedName name="ModBdy" localSheetId="6">'P40M-C02257'!$A$9:$M$32</definedName>
    <definedName name="ModHdr" localSheetId="6">'P40M-C02257'!$A$7:$M$8</definedName>
    <definedName name="Month_Range" localSheetId="3">'P21-C02257'!$I$6:$AF$28</definedName>
    <definedName name="Month_Range" localSheetId="4">'P21-C02257 (2)'!$I$6:$AF$28</definedName>
    <definedName name="Month_Range" localSheetId="5">'P21-C02257 (3)'!$I$6:$AF$28</definedName>
    <definedName name="Nomenclature" localSheetId="3">'P21-C02257'!$I$2</definedName>
    <definedName name="Nomenclature" localSheetId="4">'P21-C02257 (2)'!$I$2</definedName>
    <definedName name="Nomenclature" localSheetId="5">'P21-C02257 (3)'!$I$2</definedName>
    <definedName name="Nomenclature" localSheetId="13">'P3a (1 of 2)'!$AF$8</definedName>
    <definedName name="Nomenclature" localSheetId="7">'P3a (1 of 2)-Mod 1'!$AF$8</definedName>
    <definedName name="Nomenclature" localSheetId="9">'P3a (1 of 2)-Mod 2'!$AF$8</definedName>
    <definedName name="Nomenclature" localSheetId="11">'P3a (1 of 2)-Mod 3'!$AF$8</definedName>
    <definedName name="Nomenclature" localSheetId="14">'P3a (2 of 2)'!$AF$8</definedName>
    <definedName name="Nomenclature" localSheetId="8">'P3a (2 of 2)-Mod 1'!$AF$8</definedName>
    <definedName name="Nomenclature" localSheetId="10">'P3a (2 of 2)-Mod 2'!$AF$8</definedName>
    <definedName name="Nomenclature" localSheetId="12">'P3a (2 of 2)-Mod 3'!$AF$8</definedName>
    <definedName name="Nomenclature" localSheetId="0">'P40-C02257'!$G$4</definedName>
    <definedName name="Nomenclature" localSheetId="6">'P40M-C02257'!$G$4</definedName>
    <definedName name="Nomenclature" localSheetId="2">'P5A-C02257'!$F$4</definedName>
    <definedName name="Nomenclature" localSheetId="1">'P5-C02257'!$H$2</definedName>
    <definedName name="NoofMods" localSheetId="6">'P40M-C02257'!$X$1</definedName>
    <definedName name="OtherPE" localSheetId="0">'P40-C02257'!$F$6</definedName>
    <definedName name="OutQty" localSheetId="13">'P3a (1 of 2)'!$V$36</definedName>
    <definedName name="OutQty" localSheetId="7">'P3a (1 of 2)-Mod 1'!$V$36</definedName>
    <definedName name="OutQty" localSheetId="9">'P3a (1 of 2)-Mod 2'!$V$36</definedName>
    <definedName name="OutQty" localSheetId="11">'P3a (1 of 2)-Mod 3'!$V$36</definedName>
    <definedName name="P1_Nomen" localSheetId="3">'P21-C02257'!$J$2</definedName>
    <definedName name="P1_Nomen" localSheetId="4">'P21-C02257 (2)'!$J$2</definedName>
    <definedName name="P1_Nomen" localSheetId="5">'P21-C02257 (3)'!$J$2</definedName>
    <definedName name="P1_Nomen" localSheetId="0">'P40-C02257'!$H$4</definedName>
    <definedName name="P1_NOMEN" localSheetId="2">'P5A-C02257'!$F$4</definedName>
    <definedName name="P21_cats" localSheetId="3">'P21-C02257'!$A$6:$A$28</definedName>
    <definedName name="P21_cats" localSheetId="4">'P21-C02257 (2)'!$A$6:$A$28</definedName>
    <definedName name="P21_cats" localSheetId="5">'P21-C02257 (3)'!$A$6:$A$28</definedName>
    <definedName name="P5_cats" localSheetId="1">'P5-C02257'!$A$6:$A$54</definedName>
    <definedName name="p5_summary" localSheetId="1">'P5-C02257'!$A$6:$Q$54</definedName>
    <definedName name="P5A_Cat_Range" localSheetId="2">'P5A-C02257'!$A$7:$A$34</definedName>
    <definedName name="pagetext_1" localSheetId="3">'P21-C02257'!$A$29:$AG$42</definedName>
    <definedName name="pagetext_1" localSheetId="4">'P21-C02257 (2)'!$A$29:$AG$42</definedName>
    <definedName name="pagetext_1" localSheetId="5">'P21-C02257 (3)'!$A$29:$AG$42</definedName>
    <definedName name="pagetext_1" localSheetId="13">'P3a (1 of 2)'!$A$40:$V$40</definedName>
    <definedName name="pagetext_1" localSheetId="7">'P3a (1 of 2)-Mod 1'!$A$40:$V$40</definedName>
    <definedName name="pagetext_1" localSheetId="9">'P3a (1 of 2)-Mod 2'!$A$40:$V$40</definedName>
    <definedName name="pagetext_1" localSheetId="11">'P3a (1 of 2)-Mod 3'!$A$40:$V$40</definedName>
    <definedName name="pagetext_1" localSheetId="14">'P3a (2 of 2)'!$A$40:$V$40</definedName>
    <definedName name="pagetext_1" localSheetId="8">'P3a (2 of 2)-Mod 1'!$A$40:$V$40</definedName>
    <definedName name="pagetext_1" localSheetId="10">'P3a (2 of 2)-Mod 2'!$A$40:$V$40</definedName>
    <definedName name="pagetext_1" localSheetId="12">'P3a (2 of 2)-Mod 3'!$A$40:$V$40</definedName>
    <definedName name="pagetext_1" localSheetId="0">'P40-C02257'!$A$32:$M$32</definedName>
    <definedName name="pagetext_1" localSheetId="6">'P40M-C02257'!$A$33:$M$33</definedName>
    <definedName name="pagetext_1" localSheetId="2">'P5A-C02257'!$A$35:$K$43</definedName>
    <definedName name="pagetext_1" localSheetId="1">'P5-C02257'!$A$54:$Q$54</definedName>
    <definedName name="parent" localSheetId="1">'P5-C02257'!$X$1</definedName>
    <definedName name="ppy" localSheetId="0">'P40-C02257'!$C$7</definedName>
    <definedName name="ppy" localSheetId="6">'P40M-C02257'!$BG$7</definedName>
    <definedName name="_xlnm.Print_Area" localSheetId="3">'P21-C02257'!$A$1:$AG$42</definedName>
    <definedName name="_xlnm.Print_Area" localSheetId="4">'P21-C02257 (2)'!$A$1:$AG$42</definedName>
    <definedName name="_xlnm.Print_Area" localSheetId="5">'P21-C02257 (3)'!$A$1:$AG$42</definedName>
    <definedName name="_xlnm.Print_Area" localSheetId="13">'P3a (1 of 2)'!$A$1:$V$40</definedName>
    <definedName name="_xlnm.Print_Area" localSheetId="7">'P3a (1 of 2)-Mod 1'!$A$1:$V$40</definedName>
    <definedName name="_xlnm.Print_Area" localSheetId="9">'P3a (1 of 2)-Mod 2'!$A$1:$V$40</definedName>
    <definedName name="_xlnm.Print_Area" localSheetId="11">'P3a (1 of 2)-Mod 3'!$A$1:$V$40</definedName>
    <definedName name="_xlnm.Print_Area" localSheetId="14">'P3a (2 of 2)'!$A$1:$V$40</definedName>
    <definedName name="_xlnm.Print_Area" localSheetId="8">'P3a (2 of 2)-Mod 1'!$A$1:$V$40</definedName>
    <definedName name="_xlnm.Print_Area" localSheetId="10">'P3a (2 of 2)-Mod 2'!$A$1:$V$40</definedName>
    <definedName name="_xlnm.Print_Area" localSheetId="12">'P3a (2 of 2)-Mod 3'!$A$1:$V$40</definedName>
    <definedName name="_xlnm.Print_Area" localSheetId="0">'P40-C02257'!$A$1:$M$32</definedName>
    <definedName name="_xlnm.Print_Area" localSheetId="6">'P40M-C02257'!$A$1:$M$33</definedName>
    <definedName name="_xlnm.Print_Area" localSheetId="2">'P5A-C02257'!$A$1:$K$43</definedName>
    <definedName name="_xlnm.Print_Area" localSheetId="1">'P5-C02257'!$A$1:$Q$54</definedName>
    <definedName name="_xlnm.Print_Titles" localSheetId="3">'P21-C02257'!$1:$5</definedName>
    <definedName name="_xlnm.Print_Titles" localSheetId="4">'P21-C02257 (2)'!$1:$5</definedName>
    <definedName name="_xlnm.Print_Titles" localSheetId="5">'P21-C02257 (3)'!$1:$5</definedName>
    <definedName name="_xlnm.Print_Titles" localSheetId="13">'P3a (1 of 2)'!$1:$3</definedName>
    <definedName name="_xlnm.Print_Titles" localSheetId="7">'P3a (1 of 2)-Mod 1'!$1:$3</definedName>
    <definedName name="_xlnm.Print_Titles" localSheetId="9">'P3a (1 of 2)-Mod 2'!$1:$3</definedName>
    <definedName name="_xlnm.Print_Titles" localSheetId="11">'P3a (1 of 2)-Mod 3'!$1:$3</definedName>
    <definedName name="_xlnm.Print_Titles" localSheetId="14">'P3a (2 of 2)'!$1:$5</definedName>
    <definedName name="_xlnm.Print_Titles" localSheetId="8">'P3a (2 of 2)-Mod 1'!$1:$5</definedName>
    <definedName name="_xlnm.Print_Titles" localSheetId="10">'P3a (2 of 2)-Mod 2'!$1:$5</definedName>
    <definedName name="_xlnm.Print_Titles" localSheetId="12">'P3a (2 of 2)-Mod 3'!$1:$5</definedName>
    <definedName name="_xlnm.Print_Titles" localSheetId="0">'P40-C02257'!$1:$4</definedName>
    <definedName name="_xlnm.Print_Titles" localSheetId="6">'P40M-C02257'!$1:$8</definedName>
    <definedName name="_xlnm.Print_Titles" localSheetId="2">'P5A-C02257'!$1:$6</definedName>
    <definedName name="_xlnm.Print_Titles" localSheetId="1">'P5-C02257'!$1:$5</definedName>
    <definedName name="ProcQty" localSheetId="14">'P3a (2 of 2)'!$U$11</definedName>
    <definedName name="ProcQty" localSheetId="8">'P3a (2 of 2)-Mod 1'!$U$11</definedName>
    <definedName name="ProcQty" localSheetId="10">'P3a (2 of 2)-Mod 2'!$U$11</definedName>
    <definedName name="ProcQty" localSheetId="12">'P3a (2 of 2)-Mod 3'!$U$11</definedName>
    <definedName name="Program_Element" localSheetId="0">'P40-C02257'!$A$6</definedName>
    <definedName name="PSSN" localSheetId="6">'P40M-C02257'!$P$1</definedName>
    <definedName name="py" localSheetId="3">'P21-C02257'!$K$3</definedName>
    <definedName name="py" localSheetId="4">'P21-C02257 (2)'!$K$3</definedName>
    <definedName name="py" localSheetId="5">'P21-C02257 (3)'!$K$3</definedName>
    <definedName name="py" localSheetId="14">'P3a (2 of 2)'!$C$6</definedName>
    <definedName name="py" localSheetId="8">'P3a (2 of 2)-Mod 1'!$C$6</definedName>
    <definedName name="py" localSheetId="10">'P3a (2 of 2)-Mod 2'!$C$6</definedName>
    <definedName name="py" localSheetId="12">'P3a (2 of 2)-Mod 3'!$C$6</definedName>
    <definedName name="py" localSheetId="0">'P40-C02257'!$D$7</definedName>
    <definedName name="py" localSheetId="6">'P40M-C02257'!$D$8</definedName>
    <definedName name="py" localSheetId="1">'P5-C02257'!$D$3</definedName>
    <definedName name="py_cy" localSheetId="3">'P21-C02257'!$M$4</definedName>
    <definedName name="py_cy" localSheetId="4">'P21-C02257 (2)'!$M$4</definedName>
    <definedName name="py_cy" localSheetId="5">'P21-C02257 (3)'!$M$4</definedName>
    <definedName name="py_values" localSheetId="1">'P5-C02257'!$C$6:$C$54</definedName>
    <definedName name="qty_ratio" localSheetId="3">'P21-C02257'!$AN$2</definedName>
    <definedName name="qty_ratio" localSheetId="4">'P21-C02257 (2)'!$AN$2</definedName>
    <definedName name="qty_ratio" localSheetId="5">'P21-C02257 (3)'!$AN$2</definedName>
    <definedName name="qty_ratio" localSheetId="2">'P5A-C02257'!$AM$4</definedName>
    <definedName name="qty_scale" localSheetId="3">'P21-C02257'!$F$5</definedName>
    <definedName name="qty_scale" localSheetId="4">'P21-C02257 (2)'!$F$5</definedName>
    <definedName name="qty_scale" localSheetId="5">'P21-C02257 (3)'!$F$5</definedName>
    <definedName name="qty_scale" localSheetId="2">'P5A-C02257'!$G$6</definedName>
    <definedName name="qty_scale" localSheetId="1">'P5-C02257'!$D$5,'P5-C02257'!$H$5,'P5-C02257'!$K$5,'P5-C02257'!$P$5</definedName>
    <definedName name="qty_values" localSheetId="3">'P21-C02257'!$F$6:$AG$28</definedName>
    <definedName name="qty_values" localSheetId="4">'P21-C02257 (2)'!$F$6:$AG$28</definedName>
    <definedName name="qty_values" localSheetId="5">'P21-C02257 (3)'!$F$6:$AG$28</definedName>
    <definedName name="qty_values" localSheetId="14">'P3a (2 of 2)'!$C$9:$C$38,'P3a (2 of 2)'!$E$9:$E$38,'P3a (2 of 2)'!$G$9:$G$38,'P3a (2 of 2)'!$I$9:$I$38,'P3a (2 of 2)'!$K$9:$K$38,'P3a (2 of 2)'!$M$9:$M$38,'P3a (2 of 2)'!$O$9:$O$38,'P3a (2 of 2)'!$Q$9:$Q$38,'P3a (2 of 2)'!$S$9:$S$38,'P3a (2 of 2)'!$U$9:$U$38</definedName>
    <definedName name="qty_values" localSheetId="8">'P3a (2 of 2)-Mod 1'!$C$9:$C$38,'P3a (2 of 2)-Mod 1'!$E$9:$E$38,'P3a (2 of 2)-Mod 1'!$G$9:$G$38,'P3a (2 of 2)-Mod 1'!$I$9:$I$38,'P3a (2 of 2)-Mod 1'!$K$9:$K$38,'P3a (2 of 2)-Mod 1'!$M$9:$M$38,'P3a (2 of 2)-Mod 1'!$O$9:$O$38,'P3a (2 of 2)-Mod 1'!$Q$9:$Q$38,'P3a (2 of 2)-Mod 1'!$S$9:$S$38,'P3a (2 of 2)-Mod 1'!$U$9:$U$38</definedName>
    <definedName name="qty_values" localSheetId="10">'P3a (2 of 2)-Mod 2'!$C$9:$C$38,'P3a (2 of 2)-Mod 2'!$E$9:$E$38,'P3a (2 of 2)-Mod 2'!$G$9:$G$38,'P3a (2 of 2)-Mod 2'!$I$9:$I$38,'P3a (2 of 2)-Mod 2'!$K$9:$K$38,'P3a (2 of 2)-Mod 2'!$M$9:$M$38,'P3a (2 of 2)-Mod 2'!$O$9:$O$38,'P3a (2 of 2)-Mod 2'!$Q$9:$Q$38,'P3a (2 of 2)-Mod 2'!$S$9:$S$38,'P3a (2 of 2)-Mod 2'!$U$9:$U$38</definedName>
    <definedName name="qty_values" localSheetId="12">'P3a (2 of 2)-Mod 3'!$C$9:$C$38,'P3a (2 of 2)-Mod 3'!$E$9:$E$38,'P3a (2 of 2)-Mod 3'!$G$9:$G$38,'P3a (2 of 2)-Mod 3'!$I$9:$I$38,'P3a (2 of 2)-Mod 3'!$K$9:$K$38,'P3a (2 of 2)-Mod 3'!$M$9:$M$38,'P3a (2 of 2)-Mod 3'!$O$9:$O$38,'P3a (2 of 2)-Mod 3'!$Q$9:$Q$38,'P3a (2 of 2)-Mod 3'!$S$9:$S$38,'P3a (2 of 2)-Mod 3'!$U$9:$U$38</definedName>
    <definedName name="qty_values" localSheetId="0">'P40-C02257'!$D$8:$K$8</definedName>
    <definedName name="qty_values" localSheetId="2">'P5A-C02257'!$G$7:$G$34</definedName>
    <definedName name="qty_values" localSheetId="1">'P5-C02257'!$K$6:$K$54,'P5-C02257'!$P$6:$P$54,'P5-C02257'!$H$6:$H$54,'P5-C02257'!$D$6:$D$54</definedName>
    <definedName name="qtydividend" localSheetId="1">'P5-C02257'!$AQ$3</definedName>
    <definedName name="qtydivisor" localSheetId="3">'P21-C02257'!$AN$1</definedName>
    <definedName name="qtydivisor" localSheetId="4">'P21-C02257 (2)'!$AN$1</definedName>
    <definedName name="qtydivisor" localSheetId="5">'P21-C02257 (3)'!$AN$1</definedName>
    <definedName name="qtydivisor" localSheetId="2">'P5A-C02257'!$AM$1</definedName>
    <definedName name="serv" localSheetId="3">'P21-C02257'!$E$6:$E$28</definedName>
    <definedName name="serv" localSheetId="4">'P21-C02257 (2)'!$E$6:$E$28</definedName>
    <definedName name="serv" localSheetId="5">'P21-C02257 (3)'!$E$6:$E$28</definedName>
    <definedName name="StartBox" localSheetId="0">'P40-C02257'!$A$17</definedName>
    <definedName name="StrtAddendum" localSheetId="6">'P40M-C02257'!$A$9</definedName>
    <definedName name="tcdividend" localSheetId="1">'P5-C02257'!$AO$3</definedName>
    <definedName name="total_line" localSheetId="3">'P21-C02257'!$F$29:$AF$29</definedName>
    <definedName name="total_line" localSheetId="4">'P21-C02257 (2)'!$F$29:$AF$29</definedName>
    <definedName name="total_line" localSheetId="5">'P21-C02257 (3)'!$F$29:$AF$29</definedName>
    <definedName name="uc_ratio" localSheetId="2">'P5A-C02257'!$AN$4</definedName>
    <definedName name="UcDividend" localSheetId="1">'P5-C02257'!$AP$3</definedName>
    <definedName name="ucdivisor" localSheetId="2">'P5A-C02257'!$AN$1</definedName>
    <definedName name="unit_cost_scale" localSheetId="2">'P5A-C02257'!$H$6</definedName>
    <definedName name="unit_cost_scale" localSheetId="1">'P5-C02257'!$E$5,'P5-C02257'!$I$5,'P5-C02257'!$M$5,'P5-C02257'!$Q$5</definedName>
    <definedName name="unit_cost_values" localSheetId="2">'P5A-C02257'!$H$7:$H$34</definedName>
    <definedName name="unit_cost_values" localSheetId="1">'P5-C02257'!$E$6:$E$54,'P5-C02257'!$I$6:$I$54,'P5-C02257'!$M$6:$M$54,'P5-C02257'!$Q$6:$Q$54</definedName>
    <definedName name="unitratio" localSheetId="1">'P5-C02257'!$AO$4</definedName>
    <definedName name="Version" localSheetId="3">'P21-C02257'!$AR$6</definedName>
    <definedName name="Version" localSheetId="4">'P21-C02257 (2)'!$AR$6</definedName>
    <definedName name="Version" localSheetId="5">'P21-C02257 (3)'!$AR$6</definedName>
    <definedName name="Version" localSheetId="13">'P3a (1 of 2)'!$AF$5</definedName>
    <definedName name="Version" localSheetId="7">'P3a (1 of 2)-Mod 1'!$AF$5</definedName>
    <definedName name="Version" localSheetId="9">'P3a (1 of 2)-Mod 2'!$AF$5</definedName>
    <definedName name="Version" localSheetId="11">'P3a (1 of 2)-Mod 3'!$AF$5</definedName>
    <definedName name="Version" localSheetId="14">'P3a (2 of 2)'!$AF$5</definedName>
    <definedName name="Version" localSheetId="8">'P3a (2 of 2)-Mod 1'!$AF$5</definedName>
    <definedName name="Version" localSheetId="10">'P3a (2 of 2)-Mod 2'!$AF$5</definedName>
    <definedName name="Version" localSheetId="12">'P3a (2 of 2)-Mod 3'!$AF$5</definedName>
    <definedName name="Version" localSheetId="0">'P40-C02257'!$W$5</definedName>
    <definedName name="Version" localSheetId="6">'P40M-C02257'!$BG$5</definedName>
    <definedName name="Version" localSheetId="2">'P5A-C02257'!$U$5</definedName>
    <definedName name="Version" localSheetId="1">'P5-C02257'!$V$2</definedName>
    <definedName name="WpnSysType" localSheetId="2">'P5A-C02257'!$C$4</definedName>
  </definedNames>
  <calcPr fullCalcOnLoad="1"/>
</workbook>
</file>

<file path=xl/sharedStrings.xml><?xml version="1.0" encoding="utf-8"?>
<sst xmlns="http://schemas.openxmlformats.org/spreadsheetml/2006/main" count="1000" uniqueCount="250">
  <si>
    <t>Date:</t>
  </si>
  <si>
    <t>P3a Templates exist.</t>
  </si>
  <si>
    <t>Exhibit P-40, Budget Item Justification Sheet</t>
  </si>
  <si>
    <t>They are hidden.</t>
  </si>
  <si>
    <t>PATRIOT ADV CAPABILITY-3 (PAC-3)</t>
  </si>
  <si>
    <t>Appropriation / Budget Activity/Serial No:</t>
  </si>
  <si>
    <t>P-1 Item Nomenclature:</t>
  </si>
  <si>
    <t>M</t>
  </si>
  <si>
    <t>Procurement, Defense-wide / 1 / Major Equipment</t>
  </si>
  <si>
    <t>PATRIOT ADV CAPABILITY-3 (PAC-3) (C02257)</t>
  </si>
  <si>
    <t>Program Elements for Code B Items:</t>
  </si>
  <si>
    <t>Code:</t>
  </si>
  <si>
    <t>Other Related Program Elements:</t>
  </si>
  <si>
    <t>2.D</t>
  </si>
  <si>
    <t>Prior Years</t>
  </si>
  <si>
    <t>FY 1999</t>
  </si>
  <si>
    <t>FY 2000</t>
  </si>
  <si>
    <t>FY 2001</t>
  </si>
  <si>
    <t>FY 2002</t>
  </si>
  <si>
    <t>FY 2003</t>
  </si>
  <si>
    <t>FY 2004</t>
  </si>
  <si>
    <t>FY 2005</t>
  </si>
  <si>
    <t>FY 2006</t>
  </si>
  <si>
    <t>FY 2007</t>
  </si>
  <si>
    <t>To Complete</t>
  </si>
  <si>
    <t>Total Prog</t>
  </si>
  <si>
    <t>Proc Qty</t>
  </si>
  <si>
    <t xml:space="preserve">Gross Cost </t>
  </si>
  <si>
    <t>Less PY Adv Proc</t>
  </si>
  <si>
    <t>Plus CY Adv Proc</t>
  </si>
  <si>
    <t>Net Proc (P-1)</t>
  </si>
  <si>
    <t>Initial Spares</t>
  </si>
  <si>
    <t>Total Proc Cost</t>
  </si>
  <si>
    <t>Flyaway U/C</t>
  </si>
  <si>
    <t>Wpn Sys Proc U/C</t>
  </si>
  <si>
    <t>Exhibit P-5, Weapon</t>
  </si>
  <si>
    <t>Appropriation/ Budget Activity/Serial No:</t>
  </si>
  <si>
    <t>P-1 Line Item Nomenclature:</t>
  </si>
  <si>
    <t>Weapon System Type:</t>
  </si>
  <si>
    <t>31002257</t>
  </si>
  <si>
    <t>WPN SYST Cost Analysis</t>
  </si>
  <si>
    <t>Weapon System</t>
  </si>
  <si>
    <t>ID</t>
  </si>
  <si>
    <t>FY 00</t>
  </si>
  <si>
    <t>FY 01</t>
  </si>
  <si>
    <t>FY 02</t>
  </si>
  <si>
    <t>FY 03</t>
  </si>
  <si>
    <t>Cost Elements</t>
  </si>
  <si>
    <t>CD</t>
  </si>
  <si>
    <t>TotalCost</t>
  </si>
  <si>
    <t>Qty</t>
  </si>
  <si>
    <t>UnitCost</t>
  </si>
  <si>
    <t>$OOO</t>
  </si>
  <si>
    <t>Each</t>
  </si>
  <si>
    <t>Missile Hardware -- Recurring</t>
  </si>
  <si>
    <t>Field Surveillance</t>
  </si>
  <si>
    <t>Obsolescence</t>
  </si>
  <si>
    <t>SUBTOTAL</t>
  </si>
  <si>
    <t>Ground Support Equipment</t>
  </si>
  <si>
    <t>Support Cost</t>
  </si>
  <si>
    <t>Contractor Engineering</t>
  </si>
  <si>
    <t>Government/Software Engineering</t>
  </si>
  <si>
    <t>Sys Engrg/Proj Mgmt (SEPM)</t>
  </si>
  <si>
    <t>Integrated Logistics Support</t>
  </si>
  <si>
    <t>Depot Maint Plant Eq (DMPE)</t>
  </si>
  <si>
    <t>Fielding</t>
  </si>
  <si>
    <t>CRI Implementation</t>
  </si>
  <si>
    <t>Net P-1 Full Funding Cost</t>
  </si>
  <si>
    <t>Plus: P-1 CY Adv Proc</t>
  </si>
  <si>
    <t>Other Non P-1 Cost</t>
  </si>
  <si>
    <t>Mods</t>
  </si>
  <si>
    <t>TOTAL</t>
  </si>
  <si>
    <t>Date</t>
  </si>
  <si>
    <t>Exhibit P-40M Budget Item Justification Sheet</t>
  </si>
  <si>
    <t>Area for Entering Basic Modification Data</t>
  </si>
  <si>
    <t>Appropriation / Budget Activity/Serial No.</t>
  </si>
  <si>
    <t>P-1 Item Nomenclature</t>
  </si>
  <si>
    <t>Mod #</t>
  </si>
  <si>
    <t>OSIP No.</t>
  </si>
  <si>
    <t>Classification</t>
  </si>
  <si>
    <t>Modification Title</t>
  </si>
  <si>
    <t>(TRUE/FALSE)</t>
  </si>
  <si>
    <t>1-89-03-1231</t>
  </si>
  <si>
    <t>Radar Phase III</t>
  </si>
  <si>
    <t>TRUE</t>
  </si>
  <si>
    <t>Program Elements for Code B Items</t>
  </si>
  <si>
    <t>Code</t>
  </si>
  <si>
    <t>Other Related Program Elements</t>
  </si>
  <si>
    <t>1-92-03-1238</t>
  </si>
  <si>
    <t>Classification Discrimination Identification (CDI) Phase III</t>
  </si>
  <si>
    <t>1-92-03-1233</t>
  </si>
  <si>
    <t>Description</t>
  </si>
  <si>
    <t>Fiscal Years</t>
  </si>
  <si>
    <t>OSIP NO.</t>
  </si>
  <si>
    <t>FY 2000 and Prior</t>
  </si>
  <si>
    <t>TC</t>
  </si>
  <si>
    <t>Total</t>
  </si>
  <si>
    <t>Totals</t>
  </si>
  <si>
    <t>INDIVIDUAL MODIFICATION</t>
  </si>
  <si>
    <t>MODIFICATION TITLE:</t>
  </si>
  <si>
    <t>MODELS OF SYSTEMS AFFECTED:</t>
  </si>
  <si>
    <t>DESCRIPTION / JUSTIFICATION:</t>
  </si>
  <si>
    <t>DEVELOPMENT STATUS / MAJOR DEVELOPMENT MILESTONES:</t>
  </si>
  <si>
    <t>Installation Schedule:</t>
  </si>
  <si>
    <t>Pr Yr</t>
  </si>
  <si>
    <t>Inputs</t>
  </si>
  <si>
    <t>Outputs</t>
  </si>
  <si>
    <t>To</t>
  </si>
  <si>
    <t>Complete</t>
  </si>
  <si>
    <t>METHOD OF IMPLEMENTATION:</t>
  </si>
  <si>
    <t>ADMINISTRATIVE LEADTIME:</t>
  </si>
  <si>
    <t>Months</t>
  </si>
  <si>
    <t>PRODUCTION LEADTIME:</t>
  </si>
  <si>
    <t xml:space="preserve">Months        </t>
  </si>
  <si>
    <t>Contract Dates:</t>
  </si>
  <si>
    <t>Dec 01</t>
  </si>
  <si>
    <t>Delivery Date:</t>
  </si>
  <si>
    <t>Nov 03</t>
  </si>
  <si>
    <t>MODIFICATION TITLE (Cont):</t>
  </si>
  <si>
    <t>FINANCIAL PLAN: ($ in Millions)</t>
  </si>
  <si>
    <t xml:space="preserve"> and Prior</t>
  </si>
  <si>
    <t>$</t>
  </si>
  <si>
    <t>RDT&amp;E</t>
  </si>
  <si>
    <t>PROCUREMENT</t>
  </si>
  <si>
    <t xml:space="preserve">  Kit Quantity</t>
  </si>
  <si>
    <t xml:space="preserve">  Installation Kits</t>
  </si>
  <si>
    <t xml:space="preserve">  Installation Kits, Nonrecurring</t>
  </si>
  <si>
    <t xml:space="preserve">  Equipment</t>
  </si>
  <si>
    <t xml:space="preserve">  Equipment, Nonrecurring</t>
  </si>
  <si>
    <t xml:space="preserve">  Engineering Change Orders</t>
  </si>
  <si>
    <t xml:space="preserve">  Data</t>
  </si>
  <si>
    <t xml:space="preserve">  Training Equipment</t>
  </si>
  <si>
    <t xml:space="preserve">  Support Equipment</t>
  </si>
  <si>
    <t xml:space="preserve">  Other</t>
  </si>
  <si>
    <t xml:space="preserve">  Interim Contractor Support</t>
  </si>
  <si>
    <t>Installation of Hardware</t>
  </si>
  <si>
    <t xml:space="preserve">     FY 2000 &amp; Prior Eqpt -- Kits</t>
  </si>
  <si>
    <t xml:space="preserve">     FY 2001 Eqpt -- Kits</t>
  </si>
  <si>
    <t xml:space="preserve">     FY 2002 Eqpt -- Kits</t>
  </si>
  <si>
    <t xml:space="preserve">     FY 2003 Eqpt -- Kits</t>
  </si>
  <si>
    <t xml:space="preserve">     FY 2004 Eqpt -- kits</t>
  </si>
  <si>
    <t xml:space="preserve">     FY 2005 Eqpt -- kits</t>
  </si>
  <si>
    <t xml:space="preserve">     FY 2006 Eqpt -- kits</t>
  </si>
  <si>
    <t xml:space="preserve">     FY 2007 Eqpt -- kits</t>
  </si>
  <si>
    <t xml:space="preserve">  TC Equip-Kits</t>
  </si>
  <si>
    <t xml:space="preserve">    Total Installment</t>
  </si>
  <si>
    <t xml:space="preserve">    Total Procurement Cost</t>
  </si>
  <si>
    <t>Enter Date</t>
  </si>
  <si>
    <t>P</t>
  </si>
  <si>
    <t xml:space="preserve">Missile Hardware </t>
  </si>
  <si>
    <t>Command Launch System</t>
  </si>
  <si>
    <t>MIDS</t>
  </si>
  <si>
    <t xml:space="preserve">Exhibit P-5a, Budget Procurement History and Planning </t>
  </si>
  <si>
    <t xml:space="preserve"> Appropriation / Budget Activity/Serial No:</t>
  </si>
  <si>
    <t xml:space="preserve">WBS Cost Elements: </t>
  </si>
  <si>
    <t>Contractor and Location</t>
  </si>
  <si>
    <t>Contract Method</t>
  </si>
  <si>
    <t>Location of PCO</t>
  </si>
  <si>
    <t>Award Date</t>
  </si>
  <si>
    <t>Date of First</t>
  </si>
  <si>
    <t>QTY</t>
  </si>
  <si>
    <t>Unit Cost</t>
  </si>
  <si>
    <t>Specs Avail</t>
  </si>
  <si>
    <t>Date Revsn</t>
  </si>
  <si>
    <t>RFP Issue Date</t>
  </si>
  <si>
    <t>and Type</t>
  </si>
  <si>
    <t>Delivery</t>
  </si>
  <si>
    <t>Now?</t>
  </si>
  <si>
    <t>Avail</t>
  </si>
  <si>
    <t xml:space="preserve"> </t>
  </si>
  <si>
    <t>Missile Hardware</t>
  </si>
  <si>
    <t xml:space="preserve">FY 2000 LRIP1 </t>
  </si>
  <si>
    <t xml:space="preserve">FY 1998 LRIPB </t>
  </si>
  <si>
    <t>FY 2001 LRIP2</t>
  </si>
  <si>
    <t>FY 2002 LRIP3</t>
  </si>
  <si>
    <t>LMMFC - Dallas, TX</t>
  </si>
  <si>
    <t>SS/CPIF</t>
  </si>
  <si>
    <t>SS/FPIS</t>
  </si>
  <si>
    <t>AMCOM</t>
  </si>
  <si>
    <t>NA</t>
  </si>
  <si>
    <t>PROC</t>
  </si>
  <si>
    <t>ACCEP.</t>
  </si>
  <si>
    <t>BAL</t>
  </si>
  <si>
    <t>L</t>
  </si>
  <si>
    <t>S</t>
  </si>
  <si>
    <t>PRIOR</t>
  </si>
  <si>
    <t>DUE</t>
  </si>
  <si>
    <t>A</t>
  </si>
  <si>
    <t>COST ELEMENTS</t>
  </si>
  <si>
    <t>FR</t>
  </si>
  <si>
    <t>FY</t>
  </si>
  <si>
    <t>ERV</t>
  </si>
  <si>
    <t>TO                      1  OCT</t>
  </si>
  <si>
    <t>AS OF         1    OCT</t>
  </si>
  <si>
    <t>OCT</t>
  </si>
  <si>
    <t>NOV</t>
  </si>
  <si>
    <t>DEC</t>
  </si>
  <si>
    <t>JAN</t>
  </si>
  <si>
    <t>FEB</t>
  </si>
  <si>
    <t>MAR</t>
  </si>
  <si>
    <t>APR</t>
  </si>
  <si>
    <t>MAY</t>
  </si>
  <si>
    <t>JUN</t>
  </si>
  <si>
    <t>JUL</t>
  </si>
  <si>
    <t>AUG</t>
  </si>
  <si>
    <t>SEP</t>
  </si>
  <si>
    <t>TER</t>
  </si>
  <si>
    <t>PRODUCTION RATES</t>
  </si>
  <si>
    <t>MFR</t>
  </si>
  <si>
    <t>ADMIN LEAD TIME</t>
  </si>
  <si>
    <t>REMARKS</t>
  </si>
  <si>
    <t>F</t>
  </si>
  <si>
    <t>REACHED</t>
  </si>
  <si>
    <t>Number</t>
  </si>
  <si>
    <t>Prior 1 Oct.</t>
  </si>
  <si>
    <t>After 1 Oct.</t>
  </si>
  <si>
    <t>R</t>
  </si>
  <si>
    <t>NAME / LOCATION</t>
  </si>
  <si>
    <t>MIN.</t>
  </si>
  <si>
    <t>1-8-5</t>
  </si>
  <si>
    <t>MAX.</t>
  </si>
  <si>
    <t>D +</t>
  </si>
  <si>
    <t>INITIAL</t>
  </si>
  <si>
    <t>REORDER</t>
  </si>
  <si>
    <t>FY 2002 / FY 2003 BUDGET PRODUCTION SCHEDULE</t>
  </si>
  <si>
    <t>Fiscal Year 01</t>
  </si>
  <si>
    <t>Calendar Year 01</t>
  </si>
  <si>
    <t>Calendar Year 00</t>
  </si>
  <si>
    <t>Fiscal Year 00</t>
  </si>
  <si>
    <t>FY 98</t>
  </si>
  <si>
    <t>PAC-3 MISSILE (LRIP-1)</t>
  </si>
  <si>
    <t xml:space="preserve">PAC-3 MISSILE (LRIP-BASIC) </t>
  </si>
  <si>
    <t>PAC-3 MISSILE (LRIP-2)</t>
  </si>
  <si>
    <t>PAC-3 MISSILE (LRIP-3)</t>
  </si>
  <si>
    <t>Fiscal Year 02</t>
  </si>
  <si>
    <t>Fiscal Year 03</t>
  </si>
  <si>
    <t>Calendar Year 02</t>
  </si>
  <si>
    <t>Calendar Year 03</t>
  </si>
  <si>
    <t>Fiscal Year 04</t>
  </si>
  <si>
    <t>Fiscal Year 05</t>
  </si>
  <si>
    <t>Calendar Year 04</t>
  </si>
  <si>
    <t>Calendar Year 05</t>
  </si>
  <si>
    <t>False</t>
  </si>
  <si>
    <t>Remote Launch Communications Enhancement Upgrade</t>
  </si>
  <si>
    <t>Non-Recurring Costs -- IPF/Ceiling*</t>
  </si>
  <si>
    <t xml:space="preserve">*A portion of IPF funds will be leveraged for </t>
  </si>
  <si>
    <t xml:space="preserve">missile contract ceiling and will be </t>
  </si>
  <si>
    <t>reallocated to IPF as the ceiling is reduced.</t>
  </si>
  <si>
    <t>Dec 03</t>
  </si>
  <si>
    <t>LMMFC, Dallas, TX</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</si>
</sst>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yyyy"/>
    <numFmt numFmtId="165" formatCode="#,##0.0"/>
    <numFmt numFmtId="166" formatCode="#"/>
    <numFmt numFmtId="167" formatCode="#;@"/>
    <numFmt numFmtId="168" formatCode="General;@"/>
    <numFmt numFmtId="169" formatCode="0.0;@"/>
    <numFmt numFmtId="170" formatCode="[&lt;&gt;0]0.0;@"/>
    <numFmt numFmtId="171" formatCode="mmm\-yy;@"/>
    <numFmt numFmtId="172" formatCode="#0;@"/>
    <numFmt numFmtId="173" formatCode="0;@"/>
    <numFmt numFmtId="174" formatCode="[&lt;&gt;0]0;@"/>
    <numFmt numFmtId="175" formatCode="[&lt;&gt;0]#;@"/>
    <numFmt numFmtId="176" formatCode="[&lt;&gt;0]#.0;@"/>
    <numFmt numFmtId="177" formatCode="[&lt;&gt;0]#0.0;@"/>
  </numFmts>
  <fonts count="11">
    <font>
      <sz val="10"/>
      <name val="Arial"/>
      <family val="0"/>
    </font>
    <font>
      <sz val="8"/>
      <name val="Arial"/>
      <family val="0"/>
    </font>
    <font>
      <sz val="6"/>
      <name val="Arial"/>
      <family val="2"/>
    </font>
    <font>
      <b/>
      <sz val="10"/>
      <name val="Arial"/>
      <family val="0"/>
    </font>
    <font>
      <sz val="7"/>
      <name val="Arial"/>
      <family val="2"/>
    </font>
    <font>
      <b/>
      <sz val="8"/>
      <name val="Arial"/>
      <family val="0"/>
    </font>
    <font>
      <sz val="9"/>
      <name val="Arial"/>
      <family val="2"/>
    </font>
    <font>
      <b/>
      <sz val="9"/>
      <name val="Arial"/>
      <family val="2"/>
    </font>
    <font>
      <b/>
      <sz val="6"/>
      <name val="Arial"/>
      <family val="2"/>
    </font>
    <font>
      <sz val="5"/>
      <name val="Arial"/>
      <family val="2"/>
    </font>
    <font>
      <i/>
      <sz val="6"/>
      <name val="Arial"/>
      <family val="0"/>
    </font>
  </fonts>
  <fills count="4">
    <fill>
      <patternFill/>
    </fill>
    <fill>
      <patternFill patternType="gray125"/>
    </fill>
    <fill>
      <patternFill patternType="lightGray"/>
    </fill>
    <fill>
      <patternFill patternType="lightGray">
        <bgColor indexed="9"/>
      </patternFill>
    </fill>
  </fills>
  <borders count="7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thin"/>
      <top style="medium"/>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style="medium"/>
      <top>
        <color indexed="63"/>
      </top>
      <bottom>
        <color indexed="63"/>
      </bottom>
    </border>
    <border>
      <left style="medium"/>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thin"/>
    </border>
    <border>
      <left style="medium"/>
      <right style="medium"/>
      <top>
        <color indexed="63"/>
      </top>
      <bottom style="thin"/>
    </border>
    <border>
      <left style="medium"/>
      <right>
        <color indexed="63"/>
      </right>
      <top>
        <color indexed="63"/>
      </top>
      <bottom style="thin"/>
    </border>
    <border>
      <left style="medium"/>
      <right>
        <color indexed="63"/>
      </right>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hair"/>
      <top>
        <color indexed="63"/>
      </top>
      <bottom style="thin"/>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style="thin"/>
    </border>
    <border>
      <left style="thin"/>
      <right style="hair"/>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style="thin"/>
      <bottom style="thin"/>
    </border>
    <border>
      <left style="medium"/>
      <right style="medium"/>
      <top style="thin"/>
      <bottom style="thin"/>
    </border>
    <border>
      <left>
        <color indexed="63"/>
      </left>
      <right>
        <color indexed="63"/>
      </right>
      <top style="medium"/>
      <bottom style="thin"/>
    </border>
    <border>
      <left style="thin"/>
      <right style="medium"/>
      <top>
        <color indexed="63"/>
      </top>
      <bottom style="thin"/>
    </border>
    <border>
      <left>
        <color indexed="63"/>
      </left>
      <right>
        <color indexed="63"/>
      </right>
      <top style="thin"/>
      <bottom style="medium"/>
    </border>
    <border>
      <left style="hair"/>
      <right style="medium"/>
      <top style="thin"/>
      <bottom>
        <color indexed="63"/>
      </bottom>
    </border>
    <border>
      <left style="hair"/>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2">
    <xf numFmtId="0" fontId="0" fillId="0" borderId="0" xfId="0" applyAlignment="1">
      <alignment/>
    </xf>
    <xf numFmtId="0" fontId="0" fillId="0" borderId="1" xfId="0" applyBorder="1" applyAlignment="1" applyProtection="1" quotePrefix="1">
      <alignment/>
      <protection/>
    </xf>
    <xf numFmtId="165" fontId="0" fillId="0" borderId="2" xfId="0" applyNumberFormat="1" applyBorder="1" applyAlignment="1" applyProtection="1" quotePrefix="1">
      <alignment/>
      <protection/>
    </xf>
    <xf numFmtId="0" fontId="0" fillId="0" borderId="2" xfId="0" applyBorder="1" applyAlignment="1" applyProtection="1">
      <alignment/>
      <protection/>
    </xf>
    <xf numFmtId="168" fontId="0" fillId="0" borderId="2" xfId="0" applyNumberFormat="1" applyBorder="1" applyAlignment="1" applyProtection="1">
      <alignment/>
      <protection/>
    </xf>
    <xf numFmtId="0" fontId="0" fillId="0" borderId="3" xfId="0" applyBorder="1" applyAlignment="1" applyProtection="1">
      <alignment/>
      <protection/>
    </xf>
    <xf numFmtId="0" fontId="2" fillId="0" borderId="1" xfId="0" applyFont="1" applyBorder="1" applyAlignment="1" applyProtection="1">
      <alignment vertical="center"/>
      <protection/>
    </xf>
    <xf numFmtId="49" fontId="0" fillId="0" borderId="0" xfId="0" applyNumberFormat="1" applyAlignment="1">
      <alignment/>
    </xf>
    <xf numFmtId="0" fontId="3" fillId="0" borderId="4" xfId="0" applyFont="1" applyBorder="1" applyAlignment="1" applyProtection="1">
      <alignment horizontal="centerContinuous" vertical="top"/>
      <protection/>
    </xf>
    <xf numFmtId="0" fontId="3" fillId="0" borderId="5" xfId="0" applyFont="1" applyBorder="1" applyAlignment="1" applyProtection="1">
      <alignment horizontal="centerContinuous" vertical="top"/>
      <protection/>
    </xf>
    <xf numFmtId="0" fontId="0" fillId="0" borderId="5" xfId="0" applyBorder="1" applyAlignment="1" applyProtection="1">
      <alignment horizontal="centerContinuous"/>
      <protection/>
    </xf>
    <xf numFmtId="0" fontId="0" fillId="0" borderId="6" xfId="0" applyBorder="1" applyAlignment="1" applyProtection="1">
      <alignment/>
      <protection/>
    </xf>
    <xf numFmtId="164" fontId="2" fillId="0" borderId="4" xfId="0" applyNumberFormat="1" applyFont="1" applyBorder="1" applyAlignment="1" applyProtection="1">
      <alignment horizontal="centerContinuous" vertical="center" wrapText="1"/>
      <protection/>
    </xf>
    <xf numFmtId="0" fontId="2" fillId="0" borderId="5" xfId="0" applyFont="1" applyBorder="1" applyAlignment="1" applyProtection="1">
      <alignment horizontal="centerContinuous" vertical="center" wrapText="1"/>
      <protection locked="0"/>
    </xf>
    <xf numFmtId="0" fontId="2" fillId="0" borderId="6" xfId="0" applyFont="1" applyBorder="1" applyAlignment="1" applyProtection="1">
      <alignment horizontal="centerContinuous" vertical="center" wrapText="1"/>
      <protection locked="0"/>
    </xf>
    <xf numFmtId="0" fontId="2" fillId="0" borderId="2" xfId="0" applyFont="1" applyBorder="1" applyAlignment="1" applyProtection="1">
      <alignment vertical="center"/>
      <protection/>
    </xf>
    <xf numFmtId="0" fontId="2" fillId="0" borderId="4" xfId="0" applyFont="1" applyBorder="1" applyAlignment="1" applyProtection="1">
      <alignment horizontal="centerContinuous" vertical="center" wrapText="1"/>
      <protection/>
    </xf>
    <xf numFmtId="0" fontId="2" fillId="0" borderId="7" xfId="0" applyFont="1" applyBorder="1" applyAlignment="1" applyProtection="1">
      <alignment vertical="center" wrapText="1"/>
      <protection locked="0"/>
    </xf>
    <xf numFmtId="0" fontId="2" fillId="0" borderId="5" xfId="0" applyFont="1" applyBorder="1" applyAlignment="1" applyProtection="1">
      <alignment horizontal="centerContinuous" vertical="center" wrapText="1"/>
      <protection/>
    </xf>
    <xf numFmtId="0" fontId="2" fillId="0" borderId="2" xfId="0" applyFont="1" applyBorder="1" applyAlignment="1" applyProtection="1">
      <alignment horizontal="centerContinuous" vertical="center" wrapText="1"/>
      <protection locked="0"/>
    </xf>
    <xf numFmtId="0" fontId="2" fillId="0" borderId="8" xfId="0" applyFont="1" applyBorder="1" applyAlignment="1" applyProtection="1">
      <alignment vertical="center" wrapText="1"/>
      <protection locked="0"/>
    </xf>
    <xf numFmtId="0" fontId="2" fillId="0" borderId="2" xfId="0" applyFont="1" applyBorder="1" applyAlignment="1" applyProtection="1">
      <alignment/>
      <protection locked="0"/>
    </xf>
    <xf numFmtId="0" fontId="2" fillId="0" borderId="3" xfId="0" applyFont="1" applyBorder="1" applyAlignment="1" applyProtection="1">
      <alignment horizontal="centerContinuous" vertical="center" wrapText="1"/>
      <protection locked="0"/>
    </xf>
    <xf numFmtId="49" fontId="2" fillId="0" borderId="4" xfId="0" applyNumberFormat="1" applyFont="1" applyBorder="1" applyAlignment="1" applyProtection="1">
      <alignment horizontal="centerContinuous" vertical="center" wrapText="1"/>
      <protection locked="0"/>
    </xf>
    <xf numFmtId="0" fontId="2" fillId="0" borderId="5" xfId="0" applyFont="1" applyBorder="1" applyAlignment="1" applyProtection="1">
      <alignment vertical="center" wrapText="1"/>
      <protection locked="0"/>
    </xf>
    <xf numFmtId="49" fontId="2" fillId="0" borderId="9" xfId="0" applyNumberFormat="1" applyFont="1" applyBorder="1" applyAlignment="1" applyProtection="1">
      <alignment horizontal="center" vertical="center" wrapText="1"/>
      <protection locked="0"/>
    </xf>
    <xf numFmtId="0" fontId="2" fillId="0" borderId="6" xfId="0" applyFont="1" applyBorder="1" applyAlignment="1" applyProtection="1">
      <alignment vertical="center" wrapText="1"/>
      <protection locked="0"/>
    </xf>
    <xf numFmtId="168" fontId="0" fillId="0" borderId="10" xfId="0" applyNumberFormat="1" applyBorder="1" applyAlignment="1" applyProtection="1">
      <alignment/>
      <protection/>
    </xf>
    <xf numFmtId="168" fontId="1" fillId="0" borderId="11" xfId="0" applyNumberFormat="1" applyFont="1" applyBorder="1" applyAlignment="1" applyProtection="1">
      <alignment horizontal="center"/>
      <protection/>
    </xf>
    <xf numFmtId="168" fontId="1" fillId="0" borderId="12" xfId="0" applyNumberFormat="1" applyFont="1" applyBorder="1" applyAlignment="1" applyProtection="1">
      <alignment horizontal="center"/>
      <protection/>
    </xf>
    <xf numFmtId="168" fontId="1" fillId="0" borderId="13" xfId="0" applyNumberFormat="1" applyFont="1" applyBorder="1" applyAlignment="1" applyProtection="1">
      <alignment horizontal="center"/>
      <protection/>
    </xf>
    <xf numFmtId="0" fontId="1" fillId="0" borderId="14" xfId="0" applyFont="1" applyBorder="1" applyAlignment="1" applyProtection="1">
      <alignment horizontal="center"/>
      <protection/>
    </xf>
    <xf numFmtId="168" fontId="1" fillId="0" borderId="10" xfId="0" applyNumberFormat="1" applyFont="1" applyBorder="1" applyAlignment="1" applyProtection="1">
      <alignment/>
      <protection/>
    </xf>
    <xf numFmtId="174" fontId="1" fillId="0" borderId="12" xfId="0" applyNumberFormat="1" applyFont="1" applyBorder="1" applyAlignment="1" applyProtection="1">
      <alignment horizontal="center" vertical="center"/>
      <protection locked="0"/>
    </xf>
    <xf numFmtId="174" fontId="1" fillId="0" borderId="12" xfId="0" applyNumberFormat="1" applyFont="1" applyBorder="1" applyAlignment="1" applyProtection="1">
      <alignment horizontal="center" vertical="center"/>
      <protection/>
    </xf>
    <xf numFmtId="174" fontId="1" fillId="0" borderId="15" xfId="0" applyNumberFormat="1" applyFont="1" applyBorder="1" applyAlignment="1" applyProtection="1">
      <alignment horizontal="center" vertical="center"/>
      <protection/>
    </xf>
    <xf numFmtId="174" fontId="1" fillId="0" borderId="15" xfId="0" applyNumberFormat="1" applyFont="1" applyBorder="1" applyAlignment="1" applyProtection="1">
      <alignment horizontal="center" vertical="center"/>
      <protection locked="0"/>
    </xf>
    <xf numFmtId="174" fontId="1" fillId="0" borderId="16" xfId="0" applyNumberFormat="1" applyFont="1" applyBorder="1" applyAlignment="1" applyProtection="1">
      <alignment horizontal="center" vertical="center"/>
      <protection/>
    </xf>
    <xf numFmtId="169" fontId="1" fillId="0" borderId="12" xfId="0" applyNumberFormat="1" applyFont="1" applyBorder="1" applyAlignment="1" applyProtection="1">
      <alignment horizontal="center" vertical="center"/>
      <protection/>
    </xf>
    <xf numFmtId="169" fontId="1" fillId="0" borderId="16" xfId="0" applyNumberFormat="1" applyFont="1" applyBorder="1" applyAlignment="1" applyProtection="1">
      <alignment horizontal="center" vertical="center"/>
      <protection/>
    </xf>
    <xf numFmtId="170" fontId="1" fillId="0" borderId="12" xfId="0" applyNumberFormat="1" applyFont="1" applyBorder="1" applyAlignment="1" applyProtection="1">
      <alignment horizontal="center" vertical="center"/>
      <protection locked="0"/>
    </xf>
    <xf numFmtId="170" fontId="1" fillId="0" borderId="16" xfId="0" applyNumberFormat="1" applyFont="1" applyBorder="1" applyAlignment="1" applyProtection="1">
      <alignment horizontal="center" vertical="center"/>
      <protection/>
    </xf>
    <xf numFmtId="0" fontId="1" fillId="0" borderId="10" xfId="0" applyFont="1" applyBorder="1" applyAlignment="1" applyProtection="1">
      <alignment/>
      <protection/>
    </xf>
    <xf numFmtId="170" fontId="1" fillId="0" borderId="11" xfId="0" applyNumberFormat="1" applyFont="1" applyBorder="1" applyAlignment="1" applyProtection="1">
      <alignment horizontal="center"/>
      <protection locked="0"/>
    </xf>
    <xf numFmtId="169" fontId="1" fillId="0" borderId="11" xfId="0" applyNumberFormat="1" applyFont="1" applyBorder="1" applyAlignment="1" applyProtection="1">
      <alignment horizontal="center"/>
      <protection locked="0"/>
    </xf>
    <xf numFmtId="165" fontId="1" fillId="0" borderId="11" xfId="0" applyNumberFormat="1" applyFont="1" applyBorder="1" applyAlignment="1" applyProtection="1">
      <alignment horizontal="center"/>
      <protection/>
    </xf>
    <xf numFmtId="0" fontId="1" fillId="0" borderId="17" xfId="0" applyFont="1" applyBorder="1" applyAlignment="1" applyProtection="1">
      <alignment/>
      <protection/>
    </xf>
    <xf numFmtId="170" fontId="1" fillId="0" borderId="12" xfId="0" applyNumberFormat="1" applyFont="1" applyBorder="1" applyAlignment="1" applyProtection="1">
      <alignment horizontal="center"/>
      <protection locked="0"/>
    </xf>
    <xf numFmtId="169" fontId="1" fillId="0" borderId="12" xfId="0" applyNumberFormat="1" applyFont="1" applyBorder="1" applyAlignment="1" applyProtection="1">
      <alignment horizontal="center"/>
      <protection/>
    </xf>
    <xf numFmtId="170" fontId="1" fillId="0" borderId="16" xfId="0" applyNumberFormat="1" applyFont="1" applyBorder="1" applyAlignment="1" applyProtection="1">
      <alignment horizontal="center"/>
      <protection locked="0"/>
    </xf>
    <xf numFmtId="0" fontId="1" fillId="0" borderId="18" xfId="0" applyFont="1" applyBorder="1" applyAlignment="1" applyProtection="1">
      <alignment/>
      <protection/>
    </xf>
    <xf numFmtId="170" fontId="1" fillId="0" borderId="19" xfId="0" applyNumberFormat="1" applyFont="1" applyBorder="1" applyAlignment="1" applyProtection="1">
      <alignment horizontal="center"/>
      <protection locked="0"/>
    </xf>
    <xf numFmtId="176" fontId="1" fillId="0" borderId="19" xfId="0" applyNumberFormat="1" applyFont="1" applyBorder="1" applyAlignment="1" applyProtection="1">
      <alignment horizontal="center"/>
      <protection locked="0"/>
    </xf>
    <xf numFmtId="176" fontId="1" fillId="0" borderId="20" xfId="0" applyNumberFormat="1" applyFont="1" applyBorder="1" applyAlignment="1" applyProtection="1">
      <alignment horizontal="center"/>
      <protection locked="0"/>
    </xf>
    <xf numFmtId="0" fontId="0" fillId="0" borderId="21" xfId="0"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Alignment="1">
      <alignment/>
    </xf>
    <xf numFmtId="0" fontId="0" fillId="0" borderId="3" xfId="0" applyBorder="1" applyAlignment="1">
      <alignment/>
    </xf>
    <xf numFmtId="0" fontId="2" fillId="0" borderId="2" xfId="0" applyFont="1" applyBorder="1" applyAlignment="1" applyProtection="1">
      <alignment horizontal="left" vertical="top"/>
      <protection hidden="1"/>
    </xf>
    <xf numFmtId="0" fontId="2" fillId="0" borderId="3" xfId="0" applyFont="1" applyBorder="1" applyAlignment="1" applyProtection="1">
      <alignment horizontal="left" vertical="top"/>
      <protection hidden="1"/>
    </xf>
    <xf numFmtId="0" fontId="3" fillId="0" borderId="0" xfId="0" applyFont="1" applyBorder="1" applyAlignment="1">
      <alignment horizontal="left" vertical="top" wrapText="1"/>
    </xf>
    <xf numFmtId="0" fontId="0" fillId="0" borderId="22" xfId="0" applyBorder="1" applyAlignment="1">
      <alignment/>
    </xf>
    <xf numFmtId="49" fontId="2" fillId="0" borderId="0" xfId="0" applyNumberFormat="1" applyFont="1" applyBorder="1" applyAlignment="1" applyProtection="1">
      <alignment horizontal="centerContinuous" vertical="top" wrapText="1"/>
      <protection/>
    </xf>
    <xf numFmtId="0" fontId="4" fillId="0" borderId="0" xfId="0" applyFont="1" applyBorder="1" applyAlignment="1" applyProtection="1">
      <alignment horizontal="centerContinuous" vertical="top" wrapText="1"/>
      <protection/>
    </xf>
    <xf numFmtId="0" fontId="4" fillId="0" borderId="22" xfId="0" applyFont="1" applyBorder="1" applyAlignment="1" applyProtection="1">
      <alignment vertical="top" wrapText="1"/>
      <protection/>
    </xf>
    <xf numFmtId="49" fontId="2" fillId="0" borderId="0" xfId="0" applyNumberFormat="1" applyFont="1" applyBorder="1" applyAlignment="1" applyProtection="1">
      <alignment horizontal="centerContinuous" vertical="justify" wrapText="1"/>
      <protection/>
    </xf>
    <xf numFmtId="164" fontId="2" fillId="0" borderId="0" xfId="0" applyNumberFormat="1" applyFont="1" applyBorder="1" applyAlignment="1" applyProtection="1">
      <alignment horizontal="centerContinuous" vertical="top" wrapText="1"/>
      <protection/>
    </xf>
    <xf numFmtId="0" fontId="0" fillId="0" borderId="2" xfId="0" applyBorder="1" applyAlignment="1">
      <alignment/>
    </xf>
    <xf numFmtId="0" fontId="3" fillId="0" borderId="0" xfId="0" applyFont="1" applyBorder="1" applyAlignment="1">
      <alignment/>
    </xf>
    <xf numFmtId="0" fontId="1" fillId="0" borderId="23" xfId="0" applyFont="1" applyBorder="1" applyAlignment="1">
      <alignment horizontal="center"/>
    </xf>
    <xf numFmtId="0" fontId="0" fillId="0" borderId="0" xfId="0" applyBorder="1" applyAlignment="1">
      <alignment/>
    </xf>
    <xf numFmtId="0" fontId="1" fillId="0" borderId="24" xfId="0" applyFont="1" applyBorder="1" applyAlignment="1" applyProtection="1">
      <alignment/>
      <protection/>
    </xf>
    <xf numFmtId="49" fontId="1" fillId="0" borderId="25" xfId="0" applyNumberFormat="1" applyFont="1" applyBorder="1" applyAlignment="1" applyProtection="1">
      <alignment vertical="justify"/>
      <protection/>
    </xf>
    <xf numFmtId="0" fontId="1" fillId="0" borderId="26"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167" fontId="1" fillId="0" borderId="30" xfId="0" applyNumberFormat="1" applyFont="1" applyBorder="1" applyAlignment="1" applyProtection="1">
      <alignment horizontal="right" vertical="center"/>
      <protection hidden="1"/>
    </xf>
    <xf numFmtId="0" fontId="0" fillId="0" borderId="0" xfId="0" applyFont="1" applyBorder="1" applyAlignment="1" applyProtection="1">
      <alignment/>
      <protection locked="0"/>
    </xf>
    <xf numFmtId="49" fontId="7" fillId="0" borderId="21" xfId="0" applyNumberFormat="1" applyFont="1" applyBorder="1" applyAlignment="1" applyProtection="1">
      <alignment/>
      <protection hidden="1"/>
    </xf>
    <xf numFmtId="49" fontId="5" fillId="0" borderId="31" xfId="0" applyNumberFormat="1" applyFont="1" applyBorder="1" applyAlignment="1" applyProtection="1">
      <alignment horizontal="center" vertical="center"/>
      <protection hidden="1"/>
    </xf>
    <xf numFmtId="167" fontId="5" fillId="0" borderId="32" xfId="0" applyNumberFormat="1" applyFont="1" applyBorder="1" applyAlignment="1" applyProtection="1">
      <alignment horizontal="right" vertical="center"/>
      <protection hidden="1"/>
    </xf>
    <xf numFmtId="175" fontId="5" fillId="0" borderId="30" xfId="0" applyNumberFormat="1" applyFont="1" applyBorder="1" applyAlignment="1" applyProtection="1">
      <alignment horizontal="right" vertical="center"/>
      <protection hidden="1"/>
    </xf>
    <xf numFmtId="167" fontId="5" fillId="0" borderId="33" xfId="0" applyNumberFormat="1" applyFont="1" applyBorder="1" applyAlignment="1" applyProtection="1">
      <alignment horizontal="right" vertical="center"/>
      <protection hidden="1"/>
    </xf>
    <xf numFmtId="0" fontId="3" fillId="0" borderId="0" xfId="0" applyFont="1" applyBorder="1" applyAlignment="1" applyProtection="1">
      <alignment/>
      <protection hidden="1"/>
    </xf>
    <xf numFmtId="0" fontId="3" fillId="0" borderId="0" xfId="0" applyFont="1" applyBorder="1" applyAlignment="1" applyProtection="1" quotePrefix="1">
      <alignment/>
      <protection hidden="1"/>
    </xf>
    <xf numFmtId="0" fontId="1" fillId="0" borderId="0" xfId="0" applyFont="1" applyBorder="1" applyAlignment="1" applyProtection="1">
      <alignment horizontal="right"/>
      <protection locked="0"/>
    </xf>
    <xf numFmtId="0" fontId="5" fillId="0" borderId="0" xfId="0" applyFont="1" applyBorder="1" applyAlignment="1" applyProtection="1">
      <alignment horizontal="right"/>
      <protection locked="0"/>
    </xf>
    <xf numFmtId="0" fontId="1" fillId="0" borderId="0" xfId="0" applyFont="1" applyBorder="1" applyAlignment="1" applyProtection="1">
      <alignment/>
      <protection locked="0"/>
    </xf>
    <xf numFmtId="49" fontId="6" fillId="0" borderId="9" xfId="0" applyNumberFormat="1" applyFont="1" applyBorder="1" applyAlignment="1" applyProtection="1">
      <alignment/>
      <protection hidden="1"/>
    </xf>
    <xf numFmtId="49" fontId="1" fillId="0" borderId="9" xfId="0" applyNumberFormat="1" applyFont="1" applyBorder="1" applyAlignment="1" applyProtection="1">
      <alignment horizontal="center" vertical="center"/>
      <protection hidden="1"/>
    </xf>
    <xf numFmtId="167" fontId="1" fillId="0" borderId="34" xfId="0" applyNumberFormat="1" applyFont="1" applyBorder="1" applyAlignment="1" applyProtection="1">
      <alignment horizontal="right" vertical="center"/>
      <protection hidden="1"/>
    </xf>
    <xf numFmtId="167" fontId="1" fillId="0" borderId="35" xfId="0" applyNumberFormat="1" applyFont="1" applyBorder="1" applyAlignment="1" applyProtection="1">
      <alignment horizontal="right" vertical="center"/>
      <protection hidden="1"/>
    </xf>
    <xf numFmtId="167" fontId="1" fillId="0" borderId="36" xfId="0" applyNumberFormat="1" applyFont="1" applyBorder="1" applyAlignment="1" applyProtection="1">
      <alignment horizontal="right" vertical="center"/>
      <protection hidden="1"/>
    </xf>
    <xf numFmtId="167" fontId="1" fillId="0" borderId="37" xfId="0" applyNumberFormat="1" applyFont="1" applyBorder="1" applyAlignment="1" applyProtection="1">
      <alignment horizontal="right" vertical="center"/>
      <protection hidden="1"/>
    </xf>
    <xf numFmtId="0" fontId="1" fillId="0" borderId="0" xfId="0" applyNumberFormat="1" applyFont="1" applyBorder="1" applyAlignment="1" applyProtection="1">
      <alignment horizontal="right"/>
      <protection hidden="1"/>
    </xf>
    <xf numFmtId="168" fontId="0" fillId="0" borderId="0" xfId="0" applyNumberFormat="1" applyAlignment="1" applyProtection="1">
      <alignment/>
      <protection hidden="1"/>
    </xf>
    <xf numFmtId="0" fontId="0" fillId="0" borderId="0" xfId="0" applyBorder="1" applyAlignment="1" applyProtection="1">
      <alignment/>
      <protection hidden="1"/>
    </xf>
    <xf numFmtId="168" fontId="1" fillId="0" borderId="0" xfId="0" applyNumberFormat="1" applyFont="1" applyAlignment="1" applyProtection="1">
      <alignment/>
      <protection hidden="1"/>
    </xf>
    <xf numFmtId="0" fontId="1" fillId="0" borderId="0" xfId="0" applyFont="1" applyBorder="1" applyAlignment="1" applyProtection="1">
      <alignment/>
      <protection hidden="1"/>
    </xf>
    <xf numFmtId="168" fontId="1" fillId="0" borderId="0" xfId="0" applyNumberFormat="1" applyFont="1" applyBorder="1" applyAlignment="1" applyProtection="1">
      <alignment/>
      <protection hidden="1"/>
    </xf>
    <xf numFmtId="0" fontId="1" fillId="0" borderId="0" xfId="0" applyFont="1" applyBorder="1" applyAlignment="1" applyProtection="1">
      <alignment horizontal="right"/>
      <protection hidden="1"/>
    </xf>
    <xf numFmtId="0" fontId="0" fillId="0" borderId="1" xfId="0" applyBorder="1" applyAlignment="1">
      <alignment/>
    </xf>
    <xf numFmtId="168" fontId="3" fillId="0" borderId="2" xfId="0" applyNumberFormat="1" applyFont="1" applyBorder="1" applyAlignment="1">
      <alignment horizontal="centerContinuous" vertical="center"/>
    </xf>
    <xf numFmtId="168" fontId="3" fillId="0" borderId="2" xfId="0" applyNumberFormat="1" applyFont="1" applyBorder="1" applyAlignment="1">
      <alignment horizontal="centerContinuous"/>
    </xf>
    <xf numFmtId="168" fontId="3" fillId="0" borderId="3" xfId="0" applyNumberFormat="1" applyFont="1" applyBorder="1" applyAlignment="1">
      <alignment horizontal="centerContinuous"/>
    </xf>
    <xf numFmtId="168" fontId="0" fillId="0" borderId="8" xfId="0" applyNumberFormat="1" applyBorder="1" applyAlignment="1">
      <alignment/>
    </xf>
    <xf numFmtId="0" fontId="0" fillId="0" borderId="21" xfId="0" applyBorder="1" applyAlignment="1">
      <alignment/>
    </xf>
    <xf numFmtId="168" fontId="3" fillId="0" borderId="0" xfId="0" applyNumberFormat="1" applyFont="1" applyBorder="1" applyAlignment="1">
      <alignment horizontal="centerContinuous" vertical="center"/>
    </xf>
    <xf numFmtId="168" fontId="0" fillId="0" borderId="0" xfId="0" applyNumberFormat="1" applyBorder="1" applyAlignment="1">
      <alignment horizontal="centerContinuous"/>
    </xf>
    <xf numFmtId="168" fontId="0" fillId="0" borderId="22" xfId="0" applyNumberFormat="1" applyBorder="1" applyAlignment="1">
      <alignment horizontal="centerContinuous"/>
    </xf>
    <xf numFmtId="168" fontId="0" fillId="0" borderId="31" xfId="0" applyNumberFormat="1" applyBorder="1" applyAlignment="1">
      <alignment/>
    </xf>
    <xf numFmtId="0" fontId="1" fillId="0" borderId="1" xfId="0" applyFont="1" applyBorder="1" applyAlignment="1">
      <alignment horizontal="center" vertical="center"/>
    </xf>
    <xf numFmtId="168" fontId="1" fillId="0" borderId="38" xfId="0" applyNumberFormat="1" applyFont="1" applyBorder="1" applyAlignment="1">
      <alignment horizontal="center" vertical="center"/>
    </xf>
    <xf numFmtId="168" fontId="1" fillId="0" borderId="39" xfId="0" applyNumberFormat="1" applyFont="1" applyBorder="1" applyAlignment="1">
      <alignment horizontal="center" vertical="center"/>
    </xf>
    <xf numFmtId="168" fontId="1" fillId="0" borderId="40" xfId="0" applyNumberFormat="1" applyFont="1" applyBorder="1" applyAlignment="1">
      <alignment horizontal="center" vertical="center"/>
    </xf>
    <xf numFmtId="168" fontId="2" fillId="0" borderId="41" xfId="0" applyNumberFormat="1" applyFont="1" applyBorder="1" applyAlignment="1">
      <alignment/>
    </xf>
    <xf numFmtId="0" fontId="0" fillId="0" borderId="24" xfId="0" applyBorder="1" applyAlignment="1" applyProtection="1">
      <alignment horizontal="center"/>
      <protection/>
    </xf>
    <xf numFmtId="49" fontId="1" fillId="0" borderId="42" xfId="0" applyNumberFormat="1" applyFont="1" applyBorder="1" applyAlignment="1" applyProtection="1">
      <alignment/>
      <protection/>
    </xf>
    <xf numFmtId="49" fontId="1" fillId="0" borderId="27" xfId="0" applyNumberFormat="1" applyFont="1" applyBorder="1" applyAlignment="1" applyProtection="1">
      <alignment/>
      <protection/>
    </xf>
    <xf numFmtId="49" fontId="1" fillId="0" borderId="28" xfId="0" applyNumberFormat="1" applyFont="1" applyBorder="1" applyAlignment="1" applyProtection="1">
      <alignment/>
      <protection/>
    </xf>
    <xf numFmtId="168" fontId="0" fillId="0" borderId="43" xfId="0" applyNumberFormat="1" applyBorder="1" applyAlignment="1" applyProtection="1">
      <alignment/>
      <protection locked="0"/>
    </xf>
    <xf numFmtId="0" fontId="2" fillId="0" borderId="8" xfId="0" applyFont="1" applyBorder="1" applyAlignment="1" applyProtection="1">
      <alignment horizontal="centerContinuous" vertical="center" wrapText="1"/>
      <protection locked="0"/>
    </xf>
    <xf numFmtId="0" fontId="0" fillId="0" borderId="44" xfId="0" applyBorder="1" applyAlignment="1" applyProtection="1">
      <alignment horizontal="center"/>
      <protection/>
    </xf>
    <xf numFmtId="49" fontId="2" fillId="0" borderId="4" xfId="0" applyNumberFormat="1"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vertical="center"/>
      <protection locked="0"/>
    </xf>
    <xf numFmtId="0" fontId="0" fillId="0" borderId="45" xfId="0" applyBorder="1" applyAlignment="1">
      <alignment/>
    </xf>
    <xf numFmtId="0" fontId="0" fillId="0" borderId="23" xfId="0"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Border="1" applyAlignment="1">
      <alignment horizontal="center" wrapText="1"/>
    </xf>
    <xf numFmtId="0" fontId="0" fillId="0" borderId="41" xfId="0" applyBorder="1" applyAlignment="1">
      <alignment horizontal="center"/>
    </xf>
    <xf numFmtId="0" fontId="0" fillId="0" borderId="46" xfId="0" applyBorder="1" applyAlignment="1">
      <alignment/>
    </xf>
    <xf numFmtId="0" fontId="0" fillId="0" borderId="47" xfId="0" applyBorder="1" applyAlignment="1" applyProtection="1">
      <alignment/>
      <protection/>
    </xf>
    <xf numFmtId="165" fontId="0" fillId="0" borderId="47" xfId="0" applyNumberFormat="1" applyBorder="1" applyAlignment="1" applyProtection="1">
      <alignment/>
      <protection/>
    </xf>
    <xf numFmtId="165" fontId="0" fillId="0" borderId="48" xfId="0" applyNumberFormat="1" applyBorder="1" applyAlignment="1">
      <alignment/>
    </xf>
    <xf numFmtId="0" fontId="0" fillId="0" borderId="47" xfId="0" applyBorder="1" applyAlignment="1">
      <alignment/>
    </xf>
    <xf numFmtId="165" fontId="0" fillId="0" borderId="47" xfId="0" applyNumberFormat="1" applyBorder="1" applyAlignment="1">
      <alignment/>
    </xf>
    <xf numFmtId="0" fontId="0" fillId="0" borderId="48" xfId="0" applyBorder="1" applyAlignment="1">
      <alignment/>
    </xf>
    <xf numFmtId="0" fontId="0" fillId="0" borderId="4" xfId="0" applyBorder="1" applyAlignment="1" applyProtection="1">
      <alignment horizontal="center"/>
      <protection/>
    </xf>
    <xf numFmtId="49" fontId="1" fillId="0" borderId="49" xfId="0" applyNumberFormat="1" applyFont="1" applyBorder="1" applyAlignment="1" applyProtection="1">
      <alignment/>
      <protection/>
    </xf>
    <xf numFmtId="49" fontId="1" fillId="0" borderId="34" xfId="0" applyNumberFormat="1" applyFont="1" applyBorder="1" applyAlignment="1" applyProtection="1">
      <alignment/>
      <protection/>
    </xf>
    <xf numFmtId="49" fontId="1" fillId="0" borderId="6" xfId="0" applyNumberFormat="1" applyFont="1" applyBorder="1" applyAlignment="1" applyProtection="1">
      <alignment/>
      <protection/>
    </xf>
    <xf numFmtId="168" fontId="0" fillId="0" borderId="9" xfId="0" applyNumberFormat="1" applyBorder="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1" fillId="0" borderId="45" xfId="0" applyFont="1" applyBorder="1" applyAlignment="1">
      <alignment/>
    </xf>
    <xf numFmtId="0" fontId="1" fillId="0" borderId="23" xfId="0" applyFont="1" applyBorder="1" applyAlignment="1">
      <alignment/>
    </xf>
    <xf numFmtId="0" fontId="2" fillId="0" borderId="23" xfId="0" applyFont="1" applyBorder="1" applyAlignment="1">
      <alignment/>
    </xf>
    <xf numFmtId="164" fontId="2" fillId="0" borderId="23" xfId="0" applyNumberFormat="1" applyFont="1" applyBorder="1" applyAlignment="1" applyProtection="1">
      <alignment horizontal="centerContinuous"/>
      <protection locked="0"/>
    </xf>
    <xf numFmtId="0" fontId="1" fillId="0" borderId="23" xfId="0" applyFont="1" applyBorder="1" applyAlignment="1" applyProtection="1">
      <alignment horizontal="centerContinuous"/>
      <protection locked="0"/>
    </xf>
    <xf numFmtId="0" fontId="1" fillId="0" borderId="40" xfId="0" applyFont="1" applyBorder="1" applyAlignment="1" applyProtection="1">
      <alignment horizontal="centerContinuous"/>
      <protection locked="0"/>
    </xf>
    <xf numFmtId="0" fontId="1" fillId="0" borderId="21"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22" xfId="0" applyFont="1" applyBorder="1" applyAlignment="1">
      <alignment/>
    </xf>
    <xf numFmtId="0" fontId="1" fillId="0" borderId="44" xfId="0" applyFont="1" applyBorder="1" applyAlignment="1">
      <alignment/>
    </xf>
    <xf numFmtId="0" fontId="1" fillId="0" borderId="29" xfId="0" applyFont="1" applyBorder="1" applyAlignment="1">
      <alignment/>
    </xf>
    <xf numFmtId="0" fontId="1" fillId="0" borderId="28" xfId="0" applyFont="1" applyBorder="1" applyAlignment="1">
      <alignment/>
    </xf>
    <xf numFmtId="168" fontId="1" fillId="0" borderId="50" xfId="0" applyNumberFormat="1" applyFont="1" applyBorder="1" applyAlignment="1">
      <alignment/>
    </xf>
    <xf numFmtId="168" fontId="1" fillId="0" borderId="51" xfId="0" applyNumberFormat="1" applyFont="1" applyBorder="1" applyAlignment="1">
      <alignment/>
    </xf>
    <xf numFmtId="168" fontId="1" fillId="0" borderId="52" xfId="0" applyNumberFormat="1" applyFont="1" applyBorder="1" applyAlignment="1">
      <alignment/>
    </xf>
    <xf numFmtId="168" fontId="1" fillId="0" borderId="21" xfId="0" applyNumberFormat="1" applyFont="1" applyBorder="1" applyAlignment="1">
      <alignment/>
    </xf>
    <xf numFmtId="168" fontId="1" fillId="0" borderId="0" xfId="0" applyNumberFormat="1" applyFont="1" applyBorder="1" applyAlignment="1">
      <alignment/>
    </xf>
    <xf numFmtId="168" fontId="1" fillId="0" borderId="22" xfId="0" applyNumberFormat="1" applyFont="1" applyBorder="1" applyAlignment="1">
      <alignment/>
    </xf>
    <xf numFmtId="168" fontId="0" fillId="0" borderId="21" xfId="0" applyNumberFormat="1" applyBorder="1" applyAlignment="1">
      <alignment/>
    </xf>
    <xf numFmtId="168" fontId="0" fillId="0" borderId="0" xfId="0" applyNumberFormat="1" applyBorder="1" applyAlignment="1">
      <alignment/>
    </xf>
    <xf numFmtId="168" fontId="0" fillId="0" borderId="22" xfId="0" applyNumberFormat="1" applyBorder="1" applyAlignment="1">
      <alignment/>
    </xf>
    <xf numFmtId="168" fontId="1" fillId="0" borderId="21" xfId="0" applyNumberFormat="1" applyFont="1" applyBorder="1" applyAlignment="1" applyProtection="1">
      <alignment/>
      <protection locked="0"/>
    </xf>
    <xf numFmtId="168" fontId="1" fillId="0" borderId="50" xfId="0" applyNumberFormat="1" applyFont="1" applyBorder="1" applyAlignment="1" applyProtection="1">
      <alignment/>
      <protection locked="0"/>
    </xf>
    <xf numFmtId="0" fontId="0" fillId="0" borderId="51" xfId="0" applyBorder="1" applyAlignment="1" applyProtection="1">
      <alignment/>
      <protection locked="0"/>
    </xf>
    <xf numFmtId="168" fontId="0" fillId="0" borderId="51" xfId="0" applyNumberFormat="1" applyBorder="1" applyAlignment="1" applyProtection="1">
      <alignment/>
      <protection locked="0"/>
    </xf>
    <xf numFmtId="168" fontId="0" fillId="0" borderId="52" xfId="0" applyNumberFormat="1" applyBorder="1" applyAlignment="1" applyProtection="1">
      <alignment/>
      <protection locked="0"/>
    </xf>
    <xf numFmtId="168" fontId="1" fillId="0" borderId="0" xfId="0" applyNumberFormat="1" applyFont="1" applyBorder="1" applyAlignment="1" applyProtection="1">
      <alignment/>
      <protection locked="0"/>
    </xf>
    <xf numFmtId="168" fontId="1" fillId="0" borderId="0" xfId="0" applyNumberFormat="1" applyFont="1" applyBorder="1" applyAlignment="1" applyProtection="1">
      <alignment horizontal="left"/>
      <protection locked="0"/>
    </xf>
    <xf numFmtId="171" fontId="1" fillId="0" borderId="0" xfId="0" applyNumberFormat="1" applyFont="1" applyBorder="1" applyAlignment="1" applyProtection="1">
      <alignment/>
      <protection locked="0"/>
    </xf>
    <xf numFmtId="168" fontId="0" fillId="0" borderId="0" xfId="0" applyNumberFormat="1" applyBorder="1" applyAlignment="1" applyProtection="1">
      <alignment/>
      <protection locked="0"/>
    </xf>
    <xf numFmtId="168" fontId="0" fillId="0" borderId="22" xfId="0" applyNumberFormat="1" applyBorder="1" applyAlignment="1" applyProtection="1">
      <alignment/>
      <protection locked="0"/>
    </xf>
    <xf numFmtId="168" fontId="1" fillId="0" borderId="51" xfId="0" applyNumberFormat="1" applyFont="1" applyBorder="1" applyAlignment="1" applyProtection="1">
      <alignment/>
      <protection locked="0"/>
    </xf>
    <xf numFmtId="171" fontId="1" fillId="0" borderId="51" xfId="0" applyNumberFormat="1" applyFont="1" applyBorder="1" applyAlignment="1" applyProtection="1">
      <alignment/>
      <protection locked="0"/>
    </xf>
    <xf numFmtId="167" fontId="1" fillId="0" borderId="53" xfId="0" applyNumberFormat="1" applyFont="1" applyBorder="1" applyAlignment="1" applyProtection="1">
      <alignment/>
      <protection hidden="1"/>
    </xf>
    <xf numFmtId="0" fontId="1" fillId="0" borderId="15" xfId="0" applyFont="1" applyBorder="1" applyAlignment="1" applyProtection="1">
      <alignment horizontal="centerContinuous"/>
      <protection hidden="1"/>
    </xf>
    <xf numFmtId="0" fontId="1" fillId="0" borderId="54" xfId="0" applyFont="1" applyBorder="1" applyAlignment="1" applyProtection="1">
      <alignment horizontal="centerContinuous"/>
      <protection hidden="1"/>
    </xf>
    <xf numFmtId="0" fontId="1" fillId="0" borderId="11" xfId="0" applyFont="1" applyBorder="1" applyAlignment="1" applyProtection="1">
      <alignment horizontal="centerContinuous"/>
      <protection hidden="1"/>
    </xf>
    <xf numFmtId="0" fontId="1" fillId="0" borderId="14" xfId="0" applyFont="1" applyBorder="1" applyAlignment="1" applyProtection="1">
      <alignment horizontal="centerContinuous"/>
      <protection hidden="1"/>
    </xf>
    <xf numFmtId="167" fontId="1" fillId="0" borderId="55" xfId="0" applyNumberFormat="1" applyFont="1" applyBorder="1" applyAlignment="1" applyProtection="1">
      <alignment/>
      <protection hidden="1"/>
    </xf>
    <xf numFmtId="167" fontId="1" fillId="0" borderId="12" xfId="0" applyNumberFormat="1" applyFont="1" applyBorder="1" applyAlignment="1" applyProtection="1">
      <alignment/>
      <protection hidden="1"/>
    </xf>
    <xf numFmtId="167" fontId="1" fillId="0" borderId="16" xfId="0" applyNumberFormat="1" applyFont="1" applyBorder="1" applyAlignment="1" applyProtection="1">
      <alignment/>
      <protection hidden="1"/>
    </xf>
    <xf numFmtId="168" fontId="5" fillId="0" borderId="21" xfId="0" applyNumberFormat="1" applyFont="1" applyBorder="1" applyAlignment="1" applyProtection="1">
      <alignment/>
      <protection locked="0"/>
    </xf>
    <xf numFmtId="167" fontId="1" fillId="0" borderId="53" xfId="0" applyNumberFormat="1" applyFont="1" applyBorder="1" applyAlignment="1" applyProtection="1">
      <alignment/>
      <protection locked="0"/>
    </xf>
    <xf numFmtId="167" fontId="1" fillId="0" borderId="56" xfId="0" applyNumberFormat="1" applyFont="1" applyBorder="1" applyAlignment="1" applyProtection="1">
      <alignment/>
      <protection locked="0"/>
    </xf>
    <xf numFmtId="167" fontId="1" fillId="0" borderId="57" xfId="0" applyNumberFormat="1" applyFont="1" applyBorder="1" applyAlignment="1" applyProtection="1">
      <alignment/>
      <protection locked="0"/>
    </xf>
    <xf numFmtId="167" fontId="1" fillId="0" borderId="58" xfId="0" applyNumberFormat="1" applyFont="1" applyBorder="1" applyAlignment="1" applyProtection="1">
      <alignment/>
      <protection locked="0"/>
    </xf>
    <xf numFmtId="167" fontId="1" fillId="0" borderId="52" xfId="0" applyNumberFormat="1" applyFont="1" applyBorder="1" applyAlignment="1" applyProtection="1">
      <alignment/>
      <protection locked="0"/>
    </xf>
    <xf numFmtId="167" fontId="1" fillId="0" borderId="55" xfId="0" applyNumberFormat="1" applyFont="1" applyBorder="1" applyAlignment="1" applyProtection="1">
      <alignment/>
      <protection locked="0"/>
    </xf>
    <xf numFmtId="167" fontId="1" fillId="0" borderId="59" xfId="0" applyNumberFormat="1" applyFont="1" applyBorder="1" applyAlignment="1" applyProtection="1">
      <alignment/>
      <protection locked="0"/>
    </xf>
    <xf numFmtId="167" fontId="1" fillId="0" borderId="60" xfId="0" applyNumberFormat="1" applyFont="1" applyBorder="1" applyAlignment="1" applyProtection="1">
      <alignment/>
      <protection locked="0"/>
    </xf>
    <xf numFmtId="167" fontId="1" fillId="0" borderId="27" xfId="0" applyNumberFormat="1" applyFont="1" applyBorder="1" applyAlignment="1" applyProtection="1">
      <alignment/>
      <protection locked="0"/>
    </xf>
    <xf numFmtId="167" fontId="1" fillId="0" borderId="28" xfId="0" applyNumberFormat="1" applyFont="1" applyBorder="1" applyAlignment="1" applyProtection="1">
      <alignment/>
      <protection locked="0"/>
    </xf>
    <xf numFmtId="0" fontId="1" fillId="0" borderId="15" xfId="0" applyFont="1" applyBorder="1" applyAlignment="1">
      <alignment horizontal="centerContinuous"/>
    </xf>
    <xf numFmtId="167" fontId="1" fillId="0" borderId="54" xfId="0" applyNumberFormat="1" applyFont="1" applyBorder="1" applyAlignment="1" applyProtection="1">
      <alignment horizontal="centerContinuous"/>
      <protection locked="0"/>
    </xf>
    <xf numFmtId="167" fontId="1" fillId="0" borderId="11" xfId="0" applyNumberFormat="1" applyFont="1" applyBorder="1" applyAlignment="1" applyProtection="1">
      <alignment horizontal="centerContinuous"/>
      <protection locked="0"/>
    </xf>
    <xf numFmtId="167" fontId="1" fillId="0" borderId="61" xfId="0" applyNumberFormat="1" applyFont="1" applyBorder="1" applyAlignment="1" applyProtection="1">
      <alignment/>
      <protection locked="0"/>
    </xf>
    <xf numFmtId="167" fontId="1" fillId="0" borderId="58" xfId="0" applyNumberFormat="1" applyFont="1" applyBorder="1" applyAlignment="1" applyProtection="1">
      <alignment horizontal="right"/>
      <protection locked="0"/>
    </xf>
    <xf numFmtId="168" fontId="0" fillId="0" borderId="61" xfId="0" applyNumberFormat="1" applyBorder="1" applyAlignment="1" applyProtection="1">
      <alignment/>
      <protection locked="0"/>
    </xf>
    <xf numFmtId="168" fontId="1" fillId="0" borderId="52" xfId="0" applyNumberFormat="1" applyFont="1" applyBorder="1" applyAlignment="1" applyProtection="1">
      <alignment/>
      <protection locked="0"/>
    </xf>
    <xf numFmtId="167" fontId="1" fillId="0" borderId="12" xfId="0" applyNumberFormat="1" applyFont="1" applyBorder="1" applyAlignment="1">
      <alignment/>
    </xf>
    <xf numFmtId="167" fontId="1" fillId="0" borderId="62" xfId="0" applyNumberFormat="1" applyFont="1" applyBorder="1" applyAlignment="1">
      <alignment/>
    </xf>
    <xf numFmtId="167" fontId="1" fillId="0" borderId="27" xfId="0" applyNumberFormat="1" applyFont="1" applyBorder="1" applyAlignment="1">
      <alignment horizontal="right"/>
    </xf>
    <xf numFmtId="168" fontId="0" fillId="0" borderId="62" xfId="0" applyNumberFormat="1" applyBorder="1" applyAlignment="1" applyProtection="1">
      <alignment/>
      <protection locked="0"/>
    </xf>
    <xf numFmtId="168" fontId="0" fillId="0" borderId="29" xfId="0" applyNumberFormat="1" applyBorder="1" applyAlignment="1" applyProtection="1">
      <alignment/>
      <protection locked="0"/>
    </xf>
    <xf numFmtId="168" fontId="0" fillId="0" borderId="28" xfId="0" applyNumberFormat="1" applyBorder="1" applyAlignment="1" applyProtection="1">
      <alignment/>
      <protection locked="0"/>
    </xf>
    <xf numFmtId="174" fontId="1" fillId="0" borderId="22" xfId="0" applyNumberFormat="1" applyFont="1" applyBorder="1" applyAlignment="1" applyProtection="1">
      <alignment/>
      <protection locked="0"/>
    </xf>
    <xf numFmtId="167" fontId="1" fillId="0" borderId="62" xfId="0" applyNumberFormat="1" applyFont="1" applyBorder="1" applyAlignment="1" applyProtection="1">
      <alignment/>
      <protection locked="0"/>
    </xf>
    <xf numFmtId="0" fontId="1" fillId="0" borderId="50" xfId="0" applyFont="1" applyBorder="1" applyAlignment="1">
      <alignment/>
    </xf>
    <xf numFmtId="0" fontId="1" fillId="0" borderId="51" xfId="0" applyFont="1" applyBorder="1" applyAlignment="1">
      <alignment/>
    </xf>
    <xf numFmtId="0" fontId="1" fillId="0" borderId="51" xfId="0" applyFont="1" applyBorder="1" applyAlignment="1" applyProtection="1">
      <alignment/>
      <protection locked="0"/>
    </xf>
    <xf numFmtId="0" fontId="0" fillId="0" borderId="51" xfId="0" applyBorder="1" applyAlignment="1">
      <alignment/>
    </xf>
    <xf numFmtId="0" fontId="1" fillId="0" borderId="51" xfId="0" applyFont="1" applyBorder="1" applyAlignment="1" applyProtection="1">
      <alignment horizontal="center"/>
      <protection locked="0"/>
    </xf>
    <xf numFmtId="0" fontId="1" fillId="0" borderId="51" xfId="0" applyFont="1" applyBorder="1" applyAlignment="1" applyProtection="1">
      <alignment horizontal="left"/>
      <protection locked="0"/>
    </xf>
    <xf numFmtId="0" fontId="1" fillId="0" borderId="51" xfId="0" applyFont="1" applyBorder="1" applyAlignment="1">
      <alignment horizontal="left"/>
    </xf>
    <xf numFmtId="171" fontId="1" fillId="0" borderId="0" xfId="0" applyNumberFormat="1" applyFont="1" applyBorder="1" applyAlignment="1">
      <alignment/>
    </xf>
    <xf numFmtId="0" fontId="1" fillId="0" borderId="0" xfId="0" applyFont="1" applyBorder="1" applyAlignment="1" applyProtection="1">
      <alignment/>
      <protection/>
    </xf>
    <xf numFmtId="49" fontId="1" fillId="0" borderId="0" xfId="0" applyNumberFormat="1" applyFont="1" applyBorder="1" applyAlignment="1" applyProtection="1">
      <alignment/>
      <protection locked="0"/>
    </xf>
    <xf numFmtId="49" fontId="0" fillId="0" borderId="0" xfId="0" applyNumberFormat="1" applyBorder="1" applyAlignment="1" applyProtection="1">
      <alignment horizontal="centerContinuous"/>
      <protection locked="0"/>
    </xf>
    <xf numFmtId="167" fontId="1" fillId="0" borderId="0" xfId="0" applyNumberFormat="1" applyFont="1" applyBorder="1" applyAlignment="1">
      <alignment horizontal="centerContinuous"/>
    </xf>
    <xf numFmtId="49" fontId="0" fillId="0" borderId="0" xfId="0" applyNumberFormat="1" applyBorder="1" applyAlignment="1" applyProtection="1">
      <alignment/>
      <protection locked="0"/>
    </xf>
    <xf numFmtId="49" fontId="1" fillId="0" borderId="0" xfId="0" applyNumberFormat="1" applyFont="1" applyBorder="1" applyAlignment="1" applyProtection="1">
      <alignment/>
      <protection locked="0"/>
    </xf>
    <xf numFmtId="49" fontId="0" fillId="0" borderId="0" xfId="0" applyNumberFormat="1" applyBorder="1" applyAlignment="1">
      <alignment/>
    </xf>
    <xf numFmtId="167" fontId="1" fillId="0" borderId="0" xfId="0" applyNumberFormat="1" applyFont="1" applyBorder="1" applyAlignment="1">
      <alignment/>
    </xf>
    <xf numFmtId="167" fontId="1" fillId="0" borderId="0" xfId="0" applyNumberFormat="1" applyFont="1" applyBorder="1" applyAlignment="1" applyProtection="1">
      <alignment/>
      <protection locked="0"/>
    </xf>
    <xf numFmtId="49" fontId="1" fillId="0" borderId="0" xfId="0" applyNumberFormat="1" applyFont="1" applyBorder="1" applyAlignment="1" applyProtection="1">
      <alignment horizontal="left"/>
      <protection locked="0"/>
    </xf>
    <xf numFmtId="49" fontId="0" fillId="0" borderId="0" xfId="0" applyNumberFormat="1" applyBorder="1" applyAlignment="1" applyProtection="1">
      <alignment/>
      <protection locked="0"/>
    </xf>
    <xf numFmtId="0" fontId="1" fillId="0" borderId="4" xfId="0" applyFont="1" applyBorder="1" applyAlignment="1">
      <alignment/>
    </xf>
    <xf numFmtId="0" fontId="1" fillId="0" borderId="5" xfId="0" applyFont="1" applyBorder="1" applyAlignment="1">
      <alignment/>
    </xf>
    <xf numFmtId="0" fontId="1" fillId="0" borderId="61" xfId="0" applyFont="1" applyBorder="1" applyAlignment="1" applyProtection="1">
      <alignment horizontal="centerContinuous"/>
      <protection locked="0"/>
    </xf>
    <xf numFmtId="0" fontId="1" fillId="0" borderId="58" xfId="0" applyFont="1" applyBorder="1" applyAlignment="1" applyProtection="1">
      <alignment horizontal="centerContinuous"/>
      <protection locked="0"/>
    </xf>
    <xf numFmtId="0" fontId="1" fillId="0" borderId="59" xfId="0" applyFont="1" applyBorder="1" applyAlignment="1">
      <alignment horizontal="centerContinuous"/>
    </xf>
    <xf numFmtId="0" fontId="0" fillId="0" borderId="29" xfId="0" applyBorder="1" applyAlignment="1">
      <alignment horizontal="centerContinuous"/>
    </xf>
    <xf numFmtId="0" fontId="1" fillId="0" borderId="63" xfId="0" applyFont="1" applyBorder="1" applyAlignment="1" applyProtection="1">
      <alignment horizontal="centerContinuous"/>
      <protection locked="0"/>
    </xf>
    <xf numFmtId="0" fontId="1" fillId="0" borderId="54" xfId="0" applyFont="1" applyBorder="1" applyAlignment="1" applyProtection="1">
      <alignment horizontal="centerContinuous"/>
      <protection locked="0"/>
    </xf>
    <xf numFmtId="0" fontId="1" fillId="0" borderId="63" xfId="0" applyFont="1" applyBorder="1" applyAlignment="1">
      <alignment horizontal="centerContinuous"/>
    </xf>
    <xf numFmtId="0" fontId="1" fillId="0" borderId="54" xfId="0" applyFont="1" applyBorder="1" applyAlignment="1">
      <alignment horizontal="centerContinuous"/>
    </xf>
    <xf numFmtId="0" fontId="1" fillId="0" borderId="14" xfId="0" applyFont="1" applyBorder="1" applyAlignment="1">
      <alignment horizontal="centerContinuous"/>
    </xf>
    <xf numFmtId="49" fontId="1" fillId="0" borderId="63" xfId="0" applyNumberFormat="1" applyFont="1" applyBorder="1" applyAlignment="1">
      <alignment horizontal="center"/>
    </xf>
    <xf numFmtId="49" fontId="1" fillId="0" borderId="54" xfId="0" applyNumberFormat="1" applyFont="1" applyBorder="1" applyAlignment="1">
      <alignment horizontal="center"/>
    </xf>
    <xf numFmtId="49" fontId="1" fillId="0" borderId="14" xfId="0" applyNumberFormat="1" applyFont="1" applyBorder="1" applyAlignment="1">
      <alignment horizontal="center"/>
    </xf>
    <xf numFmtId="0" fontId="1" fillId="0" borderId="21" xfId="0" applyFont="1" applyBorder="1" applyAlignment="1" applyProtection="1">
      <alignment/>
      <protection locked="0"/>
    </xf>
    <xf numFmtId="1" fontId="1" fillId="0" borderId="64" xfId="0" applyNumberFormat="1" applyFont="1" applyBorder="1" applyAlignment="1" applyProtection="1">
      <alignment/>
      <protection locked="0"/>
    </xf>
    <xf numFmtId="177" fontId="1" fillId="0" borderId="0" xfId="0" applyNumberFormat="1" applyFont="1" applyBorder="1" applyAlignment="1" applyProtection="1">
      <alignment/>
      <protection locked="0"/>
    </xf>
    <xf numFmtId="174" fontId="1" fillId="0" borderId="64" xfId="0" applyNumberFormat="1" applyFont="1" applyBorder="1" applyAlignment="1" applyProtection="1">
      <alignment/>
      <protection hidden="1"/>
    </xf>
    <xf numFmtId="177" fontId="1" fillId="0" borderId="22" xfId="0" applyNumberFormat="1" applyFont="1" applyBorder="1" applyAlignment="1" applyProtection="1">
      <alignment/>
      <protection hidden="1"/>
    </xf>
    <xf numFmtId="174" fontId="1" fillId="0" borderId="59" xfId="0" applyNumberFormat="1" applyFont="1" applyBorder="1" applyAlignment="1" applyProtection="1">
      <alignment/>
      <protection locked="0"/>
    </xf>
    <xf numFmtId="177" fontId="1" fillId="0" borderId="29" xfId="0" applyNumberFormat="1" applyFont="1" applyBorder="1" applyAlignment="1" applyProtection="1">
      <alignment/>
      <protection locked="0"/>
    </xf>
    <xf numFmtId="177" fontId="1" fillId="0" borderId="28" xfId="0" applyNumberFormat="1" applyFont="1" applyBorder="1" applyAlignment="1" applyProtection="1">
      <alignment/>
      <protection hidden="1"/>
    </xf>
    <xf numFmtId="174" fontId="1" fillId="0" borderId="63" xfId="0" applyNumberFormat="1" applyFont="1" applyBorder="1" applyAlignment="1" applyProtection="1">
      <alignment/>
      <protection/>
    </xf>
    <xf numFmtId="177" fontId="1" fillId="0" borderId="54" xfId="0" applyNumberFormat="1" applyFont="1" applyBorder="1" applyAlignment="1" applyProtection="1">
      <alignment/>
      <protection/>
    </xf>
    <xf numFmtId="177" fontId="1" fillId="0" borderId="14" xfId="0" applyNumberFormat="1" applyFont="1" applyBorder="1" applyAlignment="1" applyProtection="1">
      <alignment/>
      <protection/>
    </xf>
    <xf numFmtId="1" fontId="1" fillId="0" borderId="63" xfId="0" applyNumberFormat="1" applyFont="1"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5" xfId="0" applyNumberFormat="1" applyBorder="1" applyAlignment="1" applyProtection="1">
      <alignment/>
      <protection/>
    </xf>
    <xf numFmtId="0" fontId="0" fillId="0" borderId="6" xfId="0" applyBorder="1" applyAlignment="1" applyProtection="1">
      <alignment/>
      <protection/>
    </xf>
    <xf numFmtId="0" fontId="3" fillId="0" borderId="1" xfId="0" applyFont="1" applyBorder="1" applyAlignment="1" applyProtection="1">
      <alignment horizontal="center" vertical="center" wrapText="1"/>
      <protection/>
    </xf>
    <xf numFmtId="0" fontId="2" fillId="0" borderId="2" xfId="0" applyFont="1" applyBorder="1" applyAlignment="1" applyProtection="1">
      <alignment horizontal="left" vertical="top"/>
      <protection/>
    </xf>
    <xf numFmtId="0" fontId="2" fillId="0" borderId="2" xfId="0" applyFont="1" applyBorder="1" applyAlignment="1" applyProtection="1">
      <alignment horizontal="left" vertical="top" wrapText="1"/>
      <protection/>
    </xf>
    <xf numFmtId="0" fontId="3" fillId="0" borderId="2" xfId="0" applyFont="1" applyBorder="1" applyAlignment="1" applyProtection="1">
      <alignment horizontal="left"/>
      <protection/>
    </xf>
    <xf numFmtId="0" fontId="2" fillId="0" borderId="1" xfId="0" applyFont="1" applyBorder="1" applyAlignment="1" applyProtection="1">
      <alignment horizontal="left" vertical="top"/>
      <protection/>
    </xf>
    <xf numFmtId="0" fontId="3" fillId="0" borderId="2" xfId="0" applyFont="1" applyBorder="1" applyAlignment="1" applyProtection="1">
      <alignment horizontal="left" vertical="top"/>
      <protection/>
    </xf>
    <xf numFmtId="0" fontId="2" fillId="0" borderId="1" xfId="0" applyFont="1" applyBorder="1" applyAlignment="1" applyProtection="1">
      <alignment horizontal="left" vertical="top" wrapText="1"/>
      <protection/>
    </xf>
    <xf numFmtId="0" fontId="3" fillId="0" borderId="3"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49" fontId="3" fillId="0" borderId="0" xfId="0" applyNumberFormat="1" applyFont="1" applyBorder="1" applyAlignment="1" applyProtection="1">
      <alignment horizontal="left" vertical="top" wrapText="1"/>
      <protection/>
    </xf>
    <xf numFmtId="0" fontId="3" fillId="0" borderId="4" xfId="0" applyFont="1" applyBorder="1" applyAlignment="1" applyProtection="1">
      <alignment horizontal="center" vertical="top" wrapText="1"/>
      <protection/>
    </xf>
    <xf numFmtId="0" fontId="0" fillId="0" borderId="22" xfId="0" applyBorder="1" applyAlignment="1" applyProtection="1">
      <alignment/>
      <protection/>
    </xf>
    <xf numFmtId="0" fontId="2" fillId="0" borderId="0" xfId="0" applyFont="1" applyBorder="1" applyAlignment="1" applyProtection="1">
      <alignment horizontal="left" vertical="top"/>
      <protection/>
    </xf>
    <xf numFmtId="0" fontId="4" fillId="0" borderId="0" xfId="0" applyFont="1" applyBorder="1" applyAlignment="1" applyProtection="1">
      <alignment vertical="top" wrapText="1"/>
      <protection/>
    </xf>
    <xf numFmtId="0" fontId="3" fillId="0" borderId="0" xfId="0" applyFont="1" applyBorder="1" applyAlignment="1" applyProtection="1">
      <alignment horizontal="left"/>
      <protection/>
    </xf>
    <xf numFmtId="49" fontId="2" fillId="0" borderId="21" xfId="0" applyNumberFormat="1" applyFont="1" applyBorder="1" applyAlignment="1" applyProtection="1">
      <alignment horizontal="centerContinuous" vertical="center" wrapText="1"/>
      <protection/>
    </xf>
    <xf numFmtId="0" fontId="4" fillId="0" borderId="22" xfId="0" applyFont="1" applyBorder="1" applyAlignment="1" applyProtection="1">
      <alignment horizontal="centerContinuous" vertical="justify" wrapText="1"/>
      <protection/>
    </xf>
    <xf numFmtId="0" fontId="3" fillId="0" borderId="0" xfId="0" applyFont="1" applyBorder="1" applyAlignment="1" applyProtection="1">
      <alignment horizontal="left" vertical="top"/>
      <protection/>
    </xf>
    <xf numFmtId="0" fontId="4" fillId="0" borderId="22" xfId="0" applyFont="1" applyBorder="1" applyAlignment="1" applyProtection="1">
      <alignment horizontal="centerContinuous" vertical="top" wrapText="1"/>
      <protection/>
    </xf>
    <xf numFmtId="0" fontId="3" fillId="0" borderId="1" xfId="0" applyFont="1" applyBorder="1" applyAlignment="1" applyProtection="1">
      <alignment horizontal="center" vertical="justify"/>
      <protection/>
    </xf>
    <xf numFmtId="0" fontId="2" fillId="0" borderId="8" xfId="0" applyFont="1" applyBorder="1" applyAlignment="1" applyProtection="1">
      <alignment horizontal="center" vertical="center"/>
      <protection/>
    </xf>
    <xf numFmtId="0" fontId="5" fillId="0" borderId="2" xfId="0" applyFont="1" applyBorder="1" applyAlignment="1" applyProtection="1">
      <alignment horizontal="center" vertical="top"/>
      <protection/>
    </xf>
    <xf numFmtId="0" fontId="5" fillId="0" borderId="3" xfId="0" applyFont="1" applyBorder="1" applyAlignment="1" applyProtection="1">
      <alignment horizontal="center" vertical="top" wrapText="1"/>
      <protection/>
    </xf>
    <xf numFmtId="0" fontId="5" fillId="0" borderId="2" xfId="0" applyFont="1" applyBorder="1" applyAlignment="1" applyProtection="1">
      <alignment horizontal="center" vertical="top" wrapText="1"/>
      <protection/>
    </xf>
    <xf numFmtId="0" fontId="5" fillId="0" borderId="2" xfId="0" applyFont="1" applyBorder="1" applyAlignment="1" applyProtection="1">
      <alignment horizontal="centerContinuous" vertical="top" wrapText="1"/>
      <protection/>
    </xf>
    <xf numFmtId="49" fontId="5" fillId="0" borderId="2" xfId="0" applyNumberFormat="1" applyFont="1" applyBorder="1" applyAlignment="1" applyProtection="1">
      <alignment horizontal="centerContinuous" vertical="justify" wrapText="1"/>
      <protection/>
    </xf>
    <xf numFmtId="0" fontId="5" fillId="0" borderId="3" xfId="0" applyFont="1" applyBorder="1" applyAlignment="1" applyProtection="1">
      <alignment horizontal="centerContinuous" vertical="top" wrapText="1"/>
      <protection/>
    </xf>
    <xf numFmtId="0" fontId="5" fillId="0" borderId="2" xfId="0" applyFont="1" applyBorder="1" applyAlignment="1" applyProtection="1">
      <alignment horizontal="center" vertical="top"/>
      <protection/>
    </xf>
    <xf numFmtId="0" fontId="3" fillId="0" borderId="0" xfId="0" applyFont="1" applyBorder="1" applyAlignment="1" applyProtection="1">
      <alignment/>
      <protection/>
    </xf>
    <xf numFmtId="0" fontId="3" fillId="0" borderId="21" xfId="0" applyFont="1" applyBorder="1" applyAlignment="1" applyProtection="1">
      <alignment horizontal="center" vertical="top"/>
      <protection/>
    </xf>
    <xf numFmtId="0" fontId="2" fillId="0" borderId="31"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1" fillId="0" borderId="39" xfId="0" applyFont="1" applyBorder="1" applyAlignment="1" applyProtection="1">
      <alignment horizontal="center"/>
      <protection/>
    </xf>
    <xf numFmtId="0" fontId="1" fillId="0" borderId="40"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23" xfId="0" applyFont="1" applyBorder="1" applyAlignment="1" applyProtection="1">
      <alignment horizontal="center"/>
      <protection/>
    </xf>
    <xf numFmtId="0" fontId="0" fillId="0" borderId="0" xfId="0" applyBorder="1" applyAlignment="1" applyProtection="1">
      <alignment/>
      <protection/>
    </xf>
    <xf numFmtId="49" fontId="6" fillId="0" borderId="21" xfId="0" applyNumberFormat="1" applyFont="1" applyBorder="1" applyAlignment="1" applyProtection="1">
      <alignment/>
      <protection/>
    </xf>
    <xf numFmtId="49" fontId="1" fillId="0" borderId="31" xfId="0" applyNumberFormat="1" applyFont="1" applyBorder="1" applyAlignment="1" applyProtection="1">
      <alignment horizontal="center" vertical="center"/>
      <protection/>
    </xf>
    <xf numFmtId="167" fontId="1" fillId="0" borderId="32" xfId="0" applyNumberFormat="1" applyFont="1" applyBorder="1" applyAlignment="1" applyProtection="1">
      <alignment horizontal="right" vertical="center"/>
      <protection/>
    </xf>
    <xf numFmtId="167" fontId="1" fillId="0" borderId="33" xfId="0" applyNumberFormat="1" applyFont="1" applyBorder="1" applyAlignment="1" applyProtection="1">
      <alignment horizontal="right" vertical="center"/>
      <protection/>
    </xf>
    <xf numFmtId="0" fontId="0" fillId="0" borderId="0" xfId="0" applyBorder="1" applyAlignment="1" applyProtection="1" quotePrefix="1">
      <alignment/>
      <protection/>
    </xf>
    <xf numFmtId="0" fontId="0" fillId="0" borderId="0" xfId="0" applyFont="1" applyBorder="1" applyAlignment="1" applyProtection="1">
      <alignment/>
      <protection/>
    </xf>
    <xf numFmtId="0" fontId="0" fillId="0" borderId="0" xfId="0" applyFont="1" applyBorder="1" applyAlignment="1" applyProtection="1" quotePrefix="1">
      <alignment/>
      <protection/>
    </xf>
    <xf numFmtId="0" fontId="1" fillId="0" borderId="0" xfId="0" applyFont="1" applyBorder="1" applyAlignment="1" applyProtection="1">
      <alignment horizontal="right"/>
      <protection/>
    </xf>
    <xf numFmtId="49" fontId="6" fillId="0" borderId="21" xfId="0" applyNumberFormat="1" applyFont="1" applyBorder="1" applyAlignment="1" applyProtection="1">
      <alignment horizontal="left" vertical="center" wrapText="1"/>
      <protection/>
    </xf>
    <xf numFmtId="0" fontId="5" fillId="0" borderId="0" xfId="0" applyFont="1" applyBorder="1" applyAlignment="1" applyProtection="1">
      <alignment horizontal="right"/>
      <protection/>
    </xf>
    <xf numFmtId="167" fontId="1" fillId="0" borderId="66" xfId="0" applyNumberFormat="1" applyFont="1" applyBorder="1" applyAlignment="1" applyProtection="1">
      <alignment horizontal="right" vertical="center"/>
      <protection/>
    </xf>
    <xf numFmtId="49" fontId="6" fillId="0" borderId="21" xfId="0" applyNumberFormat="1" applyFont="1" applyBorder="1" applyAlignment="1" applyProtection="1">
      <alignment vertical="center" wrapText="1"/>
      <protection/>
    </xf>
    <xf numFmtId="49" fontId="7" fillId="0" borderId="21" xfId="0" applyNumberFormat="1" applyFont="1" applyBorder="1" applyAlignment="1" applyProtection="1">
      <alignment/>
      <protection/>
    </xf>
    <xf numFmtId="49" fontId="7" fillId="0" borderId="21" xfId="0" applyNumberFormat="1" applyFont="1" applyBorder="1" applyAlignment="1" applyProtection="1">
      <alignment horizontal="left" vertical="center" wrapText="1"/>
      <protection/>
    </xf>
    <xf numFmtId="0" fontId="0" fillId="0" borderId="1" xfId="0" applyBorder="1" applyAlignment="1" applyProtection="1">
      <alignment horizontal="centerContinuous" vertical="top"/>
      <protection hidden="1"/>
    </xf>
    <xf numFmtId="0" fontId="0" fillId="0" borderId="2" xfId="0" applyBorder="1" applyAlignment="1" applyProtection="1">
      <alignment horizontal="centerContinuous" vertical="top"/>
      <protection hidden="1"/>
    </xf>
    <xf numFmtId="0" fontId="1" fillId="0" borderId="2" xfId="0" applyFont="1" applyBorder="1" applyAlignment="1" applyProtection="1">
      <alignment horizontal="centerContinuous" vertical="top"/>
      <protection hidden="1"/>
    </xf>
    <xf numFmtId="0" fontId="1" fillId="0" borderId="2" xfId="0" applyFont="1" applyBorder="1" applyAlignment="1" applyProtection="1">
      <alignment horizontal="center"/>
      <protection hidden="1"/>
    </xf>
    <xf numFmtId="0" fontId="2" fillId="0" borderId="1" xfId="0" applyFont="1" applyBorder="1" applyAlignment="1" applyProtection="1">
      <alignment horizontal="left" vertical="center"/>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0" borderId="0" xfId="0" applyNumberFormat="1" applyBorder="1" applyAlignment="1">
      <alignment/>
    </xf>
    <xf numFmtId="0" fontId="3" fillId="0" borderId="21" xfId="0" applyFont="1" applyBorder="1" applyAlignment="1" applyProtection="1">
      <alignment horizontal="centerContinuous" vertical="top"/>
      <protection hidden="1"/>
    </xf>
    <xf numFmtId="0" fontId="0" fillId="0" borderId="0" xfId="0" applyBorder="1" applyAlignment="1" applyProtection="1">
      <alignment horizontal="centerContinuous" vertical="top"/>
      <protection hidden="1"/>
    </xf>
    <xf numFmtId="0" fontId="1" fillId="0" borderId="0" xfId="0" applyFont="1" applyBorder="1" applyAlignment="1" applyProtection="1">
      <alignment horizontal="centerContinuous" vertical="top"/>
      <protection hidden="1"/>
    </xf>
    <xf numFmtId="0" fontId="1" fillId="0" borderId="0" xfId="0" applyFont="1" applyBorder="1" applyAlignment="1" applyProtection="1">
      <alignment horizontal="center"/>
      <protection hidden="1"/>
    </xf>
    <xf numFmtId="49" fontId="2" fillId="0" borderId="0" xfId="0" applyNumberFormat="1" applyFont="1" applyBorder="1" applyAlignment="1" applyProtection="1">
      <alignment horizontal="centerContinuous" wrapText="1"/>
      <protection hidden="1"/>
    </xf>
    <xf numFmtId="49" fontId="2" fillId="0" borderId="22" xfId="0" applyNumberFormat="1" applyFont="1" applyBorder="1" applyAlignment="1" applyProtection="1">
      <alignment horizontal="centerContinuous" wrapText="1"/>
      <protection hidden="1"/>
    </xf>
    <xf numFmtId="0" fontId="2" fillId="0" borderId="1" xfId="0" applyFont="1" applyBorder="1" applyAlignment="1" applyProtection="1">
      <alignment/>
      <protection hidden="1"/>
    </xf>
    <xf numFmtId="49" fontId="1" fillId="0" borderId="2" xfId="0" applyNumberFormat="1" applyFont="1" applyBorder="1" applyAlignment="1" applyProtection="1">
      <alignment horizontal="center" vertical="top"/>
      <protection hidden="1"/>
    </xf>
    <xf numFmtId="49" fontId="2" fillId="0" borderId="0" xfId="0" applyNumberFormat="1" applyFont="1" applyAlignment="1" applyProtection="1">
      <alignment vertical="center" wrapText="1"/>
      <protection hidden="1"/>
    </xf>
    <xf numFmtId="49" fontId="2" fillId="0" borderId="21" xfId="0" applyNumberFormat="1" applyFont="1" applyBorder="1" applyAlignment="1" applyProtection="1">
      <alignment horizontal="centerContinuous" vertical="center" wrapText="1"/>
      <protection locked="0"/>
    </xf>
    <xf numFmtId="49" fontId="4" fillId="0" borderId="0" xfId="0" applyNumberFormat="1" applyFont="1" applyAlignment="1" applyProtection="1">
      <alignment horizontal="centerContinuous" vertical="center" wrapText="1"/>
      <protection hidden="1"/>
    </xf>
    <xf numFmtId="49" fontId="0" fillId="0" borderId="22" xfId="0" applyNumberFormat="1" applyBorder="1" applyAlignment="1" applyProtection="1">
      <alignment horizontal="center" vertical="top" wrapText="1"/>
      <protection hidden="1"/>
    </xf>
    <xf numFmtId="49" fontId="2" fillId="0" borderId="0" xfId="0" applyNumberFormat="1" applyFont="1" applyAlignment="1" applyProtection="1">
      <alignment horizontal="centerContinuous" vertical="center" wrapText="1"/>
      <protection hidden="1"/>
    </xf>
    <xf numFmtId="49" fontId="2" fillId="0" borderId="22" xfId="0" applyNumberFormat="1" applyFont="1" applyBorder="1" applyAlignment="1" applyProtection="1">
      <alignment horizontal="centerContinuous" vertical="center" wrapText="1"/>
      <protection hidden="1"/>
    </xf>
    <xf numFmtId="0" fontId="0" fillId="0" borderId="0" xfId="0" applyNumberFormat="1" applyAlignment="1">
      <alignment/>
    </xf>
    <xf numFmtId="0" fontId="0" fillId="0" borderId="0" xfId="0" applyAlignment="1" applyProtection="1">
      <alignment/>
      <protection hidden="1"/>
    </xf>
    <xf numFmtId="0" fontId="2" fillId="0" borderId="8"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49" fontId="2" fillId="0" borderId="9" xfId="0" applyNumberFormat="1" applyFont="1" applyBorder="1" applyAlignment="1" applyProtection="1">
      <alignment horizontal="left" vertical="center"/>
      <protection hidden="1"/>
    </xf>
    <xf numFmtId="49" fontId="1" fillId="0" borderId="4" xfId="0" applyNumberFormat="1" applyFont="1" applyBorder="1" applyAlignment="1" applyProtection="1">
      <alignment horizontal="left" vertical="center" wrapText="1"/>
      <protection hidden="1"/>
    </xf>
    <xf numFmtId="49" fontId="2" fillId="0" borderId="4" xfId="0" applyNumberFormat="1" applyFont="1" applyBorder="1" applyAlignment="1" applyProtection="1">
      <alignment horizontal="center" vertical="center"/>
      <protection hidden="1"/>
    </xf>
    <xf numFmtId="49" fontId="1" fillId="0" borderId="4" xfId="0" applyNumberFormat="1" applyFont="1" applyBorder="1" applyAlignment="1" applyProtection="1">
      <alignment horizontal="left" vertical="center"/>
      <protection hidden="1"/>
    </xf>
    <xf numFmtId="171" fontId="6" fillId="0" borderId="4" xfId="0" applyNumberFormat="1" applyFont="1" applyBorder="1" applyAlignment="1" applyProtection="1">
      <alignment horizontal="center" vertical="center"/>
      <protection hidden="1"/>
    </xf>
    <xf numFmtId="171" fontId="2" fillId="0" borderId="4" xfId="0" applyNumberFormat="1" applyFont="1" applyBorder="1" applyAlignment="1" applyProtection="1">
      <alignment horizontal="center" vertical="center"/>
      <protection hidden="1"/>
    </xf>
    <xf numFmtId="172" fontId="2" fillId="0" borderId="4" xfId="0" applyNumberFormat="1" applyFont="1" applyBorder="1" applyAlignment="1" applyProtection="1">
      <alignment horizontal="center" vertical="center"/>
      <protection hidden="1"/>
    </xf>
    <xf numFmtId="17" fontId="2" fillId="0" borderId="9" xfId="0" applyNumberFormat="1" applyFont="1" applyBorder="1" applyAlignment="1" applyProtection="1">
      <alignment horizontal="center" vertical="center"/>
      <protection hidden="1"/>
    </xf>
    <xf numFmtId="49" fontId="1" fillId="0" borderId="67" xfId="0" applyNumberFormat="1" applyFont="1" applyBorder="1" applyAlignment="1" applyProtection="1">
      <alignment horizontal="left" vertical="center"/>
      <protection locked="0"/>
    </xf>
    <xf numFmtId="49" fontId="1" fillId="0" borderId="33" xfId="0" applyNumberFormat="1" applyFont="1" applyBorder="1" applyAlignment="1" applyProtection="1">
      <alignment horizontal="left" vertical="center" wrapText="1"/>
      <protection locked="0"/>
    </xf>
    <xf numFmtId="49" fontId="1" fillId="0" borderId="33" xfId="0" applyNumberFormat="1" applyFont="1" applyBorder="1" applyAlignment="1" applyProtection="1">
      <alignment horizontal="center" vertical="center"/>
      <protection locked="0"/>
    </xf>
    <xf numFmtId="49" fontId="1" fillId="0" borderId="33" xfId="0" applyNumberFormat="1" applyFont="1" applyBorder="1" applyAlignment="1" applyProtection="1">
      <alignment horizontal="left" vertical="center"/>
      <protection locked="0"/>
    </xf>
    <xf numFmtId="171" fontId="6" fillId="0" borderId="33" xfId="0" applyNumberFormat="1" applyFont="1" applyBorder="1" applyAlignment="1" applyProtection="1">
      <alignment horizontal="center" vertical="center"/>
      <protection locked="0"/>
    </xf>
    <xf numFmtId="172" fontId="1" fillId="0" borderId="33" xfId="0" applyNumberFormat="1" applyFont="1" applyBorder="1" applyAlignment="1" applyProtection="1">
      <alignment horizontal="right" vertical="center"/>
      <protection locked="0"/>
    </xf>
    <xf numFmtId="17" fontId="6" fillId="0" borderId="30" xfId="0" applyNumberFormat="1" applyFont="1" applyBorder="1" applyAlignment="1" applyProtection="1">
      <alignment horizontal="center" vertical="center"/>
      <protection locked="0"/>
    </xf>
    <xf numFmtId="0" fontId="1" fillId="0" borderId="0" xfId="0" applyFont="1" applyAlignment="1">
      <alignment horizontal="right"/>
    </xf>
    <xf numFmtId="0" fontId="1" fillId="0" borderId="0" xfId="0" applyNumberFormat="1" applyFont="1" applyAlignment="1">
      <alignment horizontal="right"/>
    </xf>
    <xf numFmtId="0" fontId="1" fillId="0" borderId="0" xfId="0" applyNumberFormat="1" applyFont="1" applyBorder="1" applyAlignment="1">
      <alignment horizontal="right"/>
    </xf>
    <xf numFmtId="49" fontId="1" fillId="0" borderId="67" xfId="0" applyNumberFormat="1" applyFont="1" applyBorder="1" applyAlignment="1" applyProtection="1">
      <alignment horizontal="left" vertical="center"/>
      <protection hidden="1"/>
    </xf>
    <xf numFmtId="49" fontId="1" fillId="0" borderId="33" xfId="0" applyNumberFormat="1" applyFont="1" applyBorder="1" applyAlignment="1" applyProtection="1">
      <alignment horizontal="left" vertical="center"/>
      <protection hidden="1"/>
    </xf>
    <xf numFmtId="168" fontId="1" fillId="0" borderId="33" xfId="0" applyNumberFormat="1" applyFont="1" applyBorder="1" applyAlignment="1" applyProtection="1">
      <alignment horizontal="left" vertical="center"/>
      <protection hidden="1"/>
    </xf>
    <xf numFmtId="168" fontId="1" fillId="0" borderId="33" xfId="0" applyNumberFormat="1" applyFont="1" applyBorder="1" applyAlignment="1" applyProtection="1">
      <alignment horizontal="right" vertical="center"/>
      <protection hidden="1"/>
    </xf>
    <xf numFmtId="49" fontId="1" fillId="0" borderId="30" xfId="0" applyNumberFormat="1" applyFont="1" applyBorder="1" applyAlignment="1" applyProtection="1">
      <alignment horizontal="left" vertical="center"/>
      <protection hidden="1"/>
    </xf>
    <xf numFmtId="168" fontId="0" fillId="0" borderId="1" xfId="0" applyNumberFormat="1" applyBorder="1" applyAlignment="1" applyProtection="1">
      <alignment/>
      <protection hidden="1"/>
    </xf>
    <xf numFmtId="168" fontId="0" fillId="0" borderId="2" xfId="0" applyNumberFormat="1" applyBorder="1" applyAlignment="1" applyProtection="1">
      <alignment/>
      <protection hidden="1"/>
    </xf>
    <xf numFmtId="168" fontId="0" fillId="0" borderId="2" xfId="0" applyNumberFormat="1" applyBorder="1" applyAlignment="1" applyProtection="1">
      <alignment horizontal="right" vertical="center"/>
      <protection hidden="1"/>
    </xf>
    <xf numFmtId="168" fontId="0" fillId="0" borderId="3" xfId="0" applyNumberFormat="1" applyBorder="1" applyAlignment="1" applyProtection="1">
      <alignment/>
      <protection hidden="1"/>
    </xf>
    <xf numFmtId="168" fontId="0" fillId="0" borderId="21" xfId="0" applyNumberFormat="1" applyBorder="1" applyAlignment="1" applyProtection="1">
      <alignment/>
      <protection hidden="1"/>
    </xf>
    <xf numFmtId="168" fontId="0" fillId="0" borderId="0" xfId="0" applyNumberFormat="1" applyBorder="1" applyAlignment="1" applyProtection="1">
      <alignment/>
      <protection hidden="1"/>
    </xf>
    <xf numFmtId="168" fontId="0" fillId="0" borderId="0" xfId="0" applyNumberFormat="1" applyBorder="1" applyAlignment="1" applyProtection="1">
      <alignment horizontal="right" vertical="center"/>
      <protection hidden="1"/>
    </xf>
    <xf numFmtId="168" fontId="0" fillId="0" borderId="22" xfId="0" applyNumberFormat="1" applyBorder="1" applyAlignment="1" applyProtection="1">
      <alignment/>
      <protection hidden="1"/>
    </xf>
    <xf numFmtId="168" fontId="0" fillId="0" borderId="4" xfId="0" applyNumberFormat="1" applyBorder="1" applyAlignment="1" applyProtection="1">
      <alignment/>
      <protection hidden="1"/>
    </xf>
    <xf numFmtId="168" fontId="0" fillId="0" borderId="5" xfId="0" applyNumberFormat="1" applyBorder="1" applyAlignment="1" applyProtection="1">
      <alignment/>
      <protection hidden="1"/>
    </xf>
    <xf numFmtId="168" fontId="0" fillId="0" borderId="5" xfId="0" applyNumberFormat="1" applyBorder="1" applyAlignment="1" applyProtection="1">
      <alignment horizontal="right" vertical="center"/>
      <protection hidden="1"/>
    </xf>
    <xf numFmtId="168" fontId="0" fillId="0" borderId="6" xfId="0" applyNumberFormat="1" applyBorder="1" applyAlignment="1" applyProtection="1">
      <alignment/>
      <protection hidden="1"/>
    </xf>
    <xf numFmtId="168" fontId="0" fillId="0" borderId="0" xfId="0" applyNumberFormat="1" applyBorder="1" applyAlignment="1">
      <alignment horizontal="center"/>
    </xf>
    <xf numFmtId="168" fontId="2" fillId="0" borderId="0" xfId="0" applyNumberFormat="1" applyFont="1" applyBorder="1" applyAlignment="1">
      <alignment/>
    </xf>
    <xf numFmtId="168" fontId="0" fillId="0" borderId="0" xfId="0" applyNumberFormat="1" applyBorder="1" applyAlignment="1">
      <alignment horizontal="right" vertical="center"/>
    </xf>
    <xf numFmtId="0" fontId="1" fillId="0" borderId="0" xfId="0" applyFont="1" applyAlignment="1">
      <alignment horizontal="right" vertical="center"/>
    </xf>
    <xf numFmtId="49" fontId="2" fillId="0" borderId="21" xfId="0" applyNumberFormat="1" applyFont="1" applyBorder="1" applyAlignment="1" applyProtection="1">
      <alignment horizontal="centerContinuous" vertical="center" wrapText="1"/>
      <protection hidden="1" locked="0"/>
    </xf>
    <xf numFmtId="164" fontId="2" fillId="0" borderId="21" xfId="0" applyNumberFormat="1" applyFont="1" applyBorder="1" applyAlignment="1" applyProtection="1">
      <alignment horizontal="centerContinuous" wrapText="1"/>
      <protection hidden="1" locked="0"/>
    </xf>
    <xf numFmtId="49" fontId="2" fillId="0" borderId="0" xfId="0" applyNumberFormat="1" applyFont="1" applyBorder="1" applyAlignment="1" applyProtection="1">
      <alignment horizontal="centerContinuous" vertical="center" wrapText="1"/>
      <protection hidden="1" locked="0"/>
    </xf>
    <xf numFmtId="0" fontId="3" fillId="0" borderId="1" xfId="0" applyFont="1" applyBorder="1" applyAlignment="1" applyProtection="1">
      <alignment horizontal="centerContinuous" vertical="justify"/>
      <protection locked="0"/>
    </xf>
    <xf numFmtId="0" fontId="0" fillId="0" borderId="2" xfId="0" applyBorder="1" applyAlignment="1" applyProtection="1">
      <alignment horizontal="centerContinuous" vertical="justify"/>
      <protection/>
    </xf>
    <xf numFmtId="0" fontId="0" fillId="0" borderId="3" xfId="0" applyBorder="1" applyAlignment="1" applyProtection="1">
      <alignment horizontal="centerContinuous" vertical="justify"/>
      <protection/>
    </xf>
    <xf numFmtId="0" fontId="4" fillId="0" borderId="2" xfId="0" applyFont="1" applyBorder="1" applyAlignment="1" applyProtection="1">
      <alignment vertical="center"/>
      <protection/>
    </xf>
    <xf numFmtId="167" fontId="2" fillId="0" borderId="0" xfId="0" applyNumberFormat="1" applyFont="1" applyBorder="1" applyAlignment="1">
      <alignment/>
    </xf>
    <xf numFmtId="0" fontId="0" fillId="0" borderId="5" xfId="0" applyBorder="1" applyAlignment="1" applyProtection="1">
      <alignment horizontal="centerContinuous" vertical="justify"/>
      <protection/>
    </xf>
    <xf numFmtId="0" fontId="1" fillId="0" borderId="5" xfId="0" applyFont="1" applyBorder="1" applyAlignment="1" applyProtection="1">
      <alignment horizontal="centerContinuous" vertical="justify"/>
      <protection/>
    </xf>
    <xf numFmtId="0" fontId="0" fillId="0" borderId="6" xfId="0" applyBorder="1" applyAlignment="1" applyProtection="1">
      <alignment vertical="justify"/>
      <protection/>
    </xf>
    <xf numFmtId="0" fontId="2" fillId="0" borderId="4" xfId="0" applyFont="1" applyBorder="1" applyAlignment="1" applyProtection="1">
      <alignment horizontal="centerContinuous" vertical="center" wrapText="1"/>
      <protection locked="0"/>
    </xf>
    <xf numFmtId="0" fontId="1" fillId="0" borderId="6" xfId="0" applyFont="1" applyBorder="1" applyAlignment="1" applyProtection="1">
      <alignment/>
      <protection locked="0"/>
    </xf>
    <xf numFmtId="164" fontId="2" fillId="0" borderId="4" xfId="0" applyNumberFormat="1" applyFont="1" applyBorder="1" applyAlignment="1" applyProtection="1">
      <alignment horizontal="centerContinuous" vertical="center" wrapText="1"/>
      <protection locked="0"/>
    </xf>
    <xf numFmtId="164" fontId="2" fillId="0" borderId="5" xfId="0" applyNumberFormat="1" applyFont="1" applyBorder="1" applyAlignment="1" applyProtection="1">
      <alignment horizontal="centerContinuous" vertical="center" wrapText="1"/>
      <protection locked="0"/>
    </xf>
    <xf numFmtId="0" fontId="0" fillId="0" borderId="1" xfId="0" applyBorder="1" applyAlignment="1" applyProtection="1">
      <alignment/>
      <protection/>
    </xf>
    <xf numFmtId="0" fontId="0" fillId="0" borderId="1" xfId="0" applyBorder="1" applyAlignment="1" applyProtection="1">
      <alignment horizontal="center" vertical="center" textRotation="255"/>
      <protection/>
    </xf>
    <xf numFmtId="0" fontId="1" fillId="0" borderId="8" xfId="0" applyFont="1" applyBorder="1" applyAlignment="1" applyProtection="1">
      <alignment horizontal="center" vertical="center"/>
      <protection/>
    </xf>
    <xf numFmtId="0" fontId="2" fillId="0" borderId="3" xfId="0" applyFont="1" applyBorder="1" applyAlignment="1" applyProtection="1">
      <alignment/>
      <protection/>
    </xf>
    <xf numFmtId="0" fontId="2" fillId="0" borderId="3" xfId="0" applyFont="1" applyBorder="1" applyAlignment="1" applyProtection="1">
      <alignment horizontal="center"/>
      <protection/>
    </xf>
    <xf numFmtId="0" fontId="2" fillId="0" borderId="44" xfId="0" applyFont="1" applyBorder="1" applyAlignment="1" applyProtection="1">
      <alignment/>
      <protection locked="0"/>
    </xf>
    <xf numFmtId="0" fontId="8" fillId="0" borderId="29" xfId="0" applyFont="1" applyBorder="1" applyAlignment="1" applyProtection="1">
      <alignment/>
      <protection locked="0"/>
    </xf>
    <xf numFmtId="0" fontId="5" fillId="0" borderId="29" xfId="0" applyFont="1" applyBorder="1" applyAlignment="1" applyProtection="1">
      <alignment horizontal="centerContinuous"/>
      <protection locked="0"/>
    </xf>
    <xf numFmtId="0" fontId="2" fillId="0" borderId="29" xfId="0" applyFont="1" applyBorder="1" applyAlignment="1" applyProtection="1">
      <alignment horizontal="centerContinuous"/>
      <protection locked="0"/>
    </xf>
    <xf numFmtId="0" fontId="2" fillId="0" borderId="29" xfId="0" applyFont="1" applyBorder="1" applyAlignment="1" applyProtection="1">
      <alignment/>
      <protection locked="0"/>
    </xf>
    <xf numFmtId="0" fontId="2" fillId="0" borderId="28" xfId="0" applyFont="1" applyBorder="1" applyAlignment="1" applyProtection="1">
      <alignment/>
      <protection locked="0"/>
    </xf>
    <xf numFmtId="164" fontId="2" fillId="0" borderId="29" xfId="0" applyNumberFormat="1" applyFont="1" applyBorder="1" applyAlignment="1" applyProtection="1">
      <alignment horizontal="centerContinuous"/>
      <protection locked="0"/>
    </xf>
    <xf numFmtId="0" fontId="2" fillId="0" borderId="22" xfId="0" applyFont="1" applyBorder="1" applyAlignment="1" applyProtection="1">
      <alignment horizontal="center"/>
      <protection/>
    </xf>
    <xf numFmtId="0" fontId="0" fillId="0" borderId="21" xfId="0" applyBorder="1" applyAlignment="1" applyProtection="1">
      <alignment/>
      <protection/>
    </xf>
    <xf numFmtId="0" fontId="1" fillId="0" borderId="0" xfId="0" applyFont="1" applyBorder="1" applyAlignment="1" applyProtection="1">
      <alignment horizontal="center"/>
      <protection/>
    </xf>
    <xf numFmtId="0" fontId="2" fillId="0" borderId="21" xfId="0" applyFont="1" applyBorder="1" applyAlignment="1" applyProtection="1">
      <alignment horizontal="center" vertical="center" textRotation="255"/>
      <protection/>
    </xf>
    <xf numFmtId="0" fontId="1" fillId="0" borderId="31" xfId="0" applyFont="1" applyBorder="1" applyAlignment="1" applyProtection="1">
      <alignment horizontal="center" vertical="center"/>
      <protection/>
    </xf>
    <xf numFmtId="0" fontId="0" fillId="0" borderId="44" xfId="0" applyBorder="1" applyAlignment="1" applyProtection="1">
      <alignment/>
      <protection locked="0"/>
    </xf>
    <xf numFmtId="0" fontId="0" fillId="0" borderId="29"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horizontal="centerContinuous"/>
      <protection locked="0"/>
    </xf>
    <xf numFmtId="0" fontId="2" fillId="0" borderId="28" xfId="0" applyFont="1" applyBorder="1" applyAlignment="1" applyProtection="1">
      <alignment horizontal="centerContinuous"/>
      <protection locked="0"/>
    </xf>
    <xf numFmtId="0" fontId="3" fillId="0" borderId="4" xfId="0" applyFont="1" applyBorder="1" applyAlignment="1" applyProtection="1">
      <alignment horizontal="centerContinuous"/>
      <protection/>
    </xf>
    <xf numFmtId="0" fontId="1" fillId="0" borderId="5" xfId="0" applyFont="1" applyBorder="1" applyAlignment="1" applyProtection="1">
      <alignment horizontal="centerContinuous" vertical="center"/>
      <protection/>
    </xf>
    <xf numFmtId="0" fontId="2" fillId="0" borderId="4" xfId="0" applyFont="1" applyBorder="1" applyAlignment="1" applyProtection="1">
      <alignment horizontal="center" vertical="top" textRotation="255"/>
      <protection/>
    </xf>
    <xf numFmtId="0" fontId="2" fillId="0" borderId="9" xfId="0" applyFont="1" applyBorder="1" applyAlignment="1" applyProtection="1">
      <alignment horizontal="center" vertical="justify"/>
      <protection/>
    </xf>
    <xf numFmtId="0" fontId="2" fillId="0" borderId="9" xfId="0" applyFont="1" applyBorder="1" applyAlignment="1" applyProtection="1">
      <alignment horizontal="center" vertical="center" textRotation="255"/>
      <protection/>
    </xf>
    <xf numFmtId="0" fontId="2" fillId="0" borderId="9" xfId="0" applyFont="1" applyBorder="1" applyAlignment="1" applyProtection="1">
      <alignment horizontal="center" vertical="top" wrapText="1"/>
      <protection/>
    </xf>
    <xf numFmtId="0" fontId="2" fillId="0" borderId="49" xfId="0" applyFont="1" applyBorder="1" applyAlignment="1" applyProtection="1">
      <alignment vertical="center" textRotation="255"/>
      <protection/>
    </xf>
    <xf numFmtId="0" fontId="2" fillId="0" borderId="34" xfId="0" applyFont="1" applyBorder="1" applyAlignment="1" applyProtection="1">
      <alignment vertical="center" textRotation="255"/>
      <protection/>
    </xf>
    <xf numFmtId="0" fontId="2" fillId="0" borderId="6" xfId="0" applyFont="1" applyBorder="1" applyAlignment="1" applyProtection="1">
      <alignment vertical="center" textRotation="255"/>
      <protection/>
    </xf>
    <xf numFmtId="0" fontId="2" fillId="0" borderId="6" xfId="0" applyFont="1" applyBorder="1" applyAlignment="1" applyProtection="1">
      <alignment vertical="top" textRotation="255"/>
      <protection/>
    </xf>
    <xf numFmtId="49" fontId="6" fillId="0" borderId="68" xfId="0" applyNumberFormat="1" applyFont="1" applyBorder="1" applyAlignment="1" applyProtection="1">
      <alignment/>
      <protection locked="0"/>
    </xf>
    <xf numFmtId="49" fontId="6" fillId="0" borderId="14" xfId="0" applyNumberFormat="1" applyFont="1" applyBorder="1" applyAlignment="1" applyProtection="1">
      <alignment/>
      <protection locked="0"/>
    </xf>
    <xf numFmtId="166" fontId="6" fillId="0" borderId="14" xfId="0" applyNumberFormat="1" applyFont="1" applyBorder="1" applyAlignment="1" applyProtection="1">
      <alignment horizontal="center"/>
      <protection locked="0"/>
    </xf>
    <xf numFmtId="49" fontId="6" fillId="0" borderId="14" xfId="0" applyNumberFormat="1" applyFont="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167" fontId="1" fillId="0" borderId="69" xfId="0" applyNumberFormat="1" applyFont="1" applyBorder="1" applyAlignment="1" applyProtection="1">
      <alignment horizontal="center" vertical="center"/>
      <protection locked="0"/>
    </xf>
    <xf numFmtId="173" fontId="1" fillId="0" borderId="69" xfId="0" applyNumberFormat="1" applyFont="1" applyBorder="1" applyAlignment="1" applyProtection="1">
      <alignment horizontal="center" vertical="center"/>
      <protection locked="0"/>
    </xf>
    <xf numFmtId="167" fontId="1" fillId="0" borderId="43" xfId="0" applyNumberFormat="1" applyFont="1" applyBorder="1" applyAlignment="1" applyProtection="1">
      <alignment horizontal="center" vertical="center"/>
      <protection hidden="1"/>
    </xf>
    <xf numFmtId="167" fontId="9" fillId="0" borderId="10" xfId="0" applyNumberFormat="1" applyFont="1" applyBorder="1" applyAlignment="1" applyProtection="1">
      <alignment horizontal="center" vertical="center"/>
      <protection locked="0"/>
    </xf>
    <xf numFmtId="167" fontId="9" fillId="0" borderId="11" xfId="0" applyNumberFormat="1" applyFont="1" applyBorder="1" applyAlignment="1" applyProtection="1">
      <alignment horizontal="center" vertical="center"/>
      <protection locked="0"/>
    </xf>
    <xf numFmtId="167" fontId="9" fillId="0" borderId="14" xfId="0" applyNumberFormat="1" applyFont="1" applyBorder="1" applyAlignment="1" applyProtection="1">
      <alignment horizontal="center" vertical="center"/>
      <protection locked="0"/>
    </xf>
    <xf numFmtId="175" fontId="2" fillId="0" borderId="14" xfId="0" applyNumberFormat="1" applyFont="1" applyBorder="1" applyAlignment="1" applyProtection="1">
      <alignment horizontal="center"/>
      <protection hidden="1"/>
    </xf>
    <xf numFmtId="167" fontId="1" fillId="0" borderId="69" xfId="0" applyNumberFormat="1" applyFont="1" applyBorder="1" applyAlignment="1" applyProtection="1">
      <alignment horizontal="center" vertical="center"/>
      <protection hidden="1"/>
    </xf>
    <xf numFmtId="168" fontId="6" fillId="0" borderId="4" xfId="0" applyNumberFormat="1" applyFont="1" applyBorder="1" applyAlignment="1" applyProtection="1">
      <alignment/>
      <protection locked="0"/>
    </xf>
    <xf numFmtId="168" fontId="6" fillId="0" borderId="6" xfId="0" applyNumberFormat="1" applyFont="1" applyBorder="1" applyAlignment="1" applyProtection="1">
      <alignment vertical="center"/>
      <protection locked="0"/>
    </xf>
    <xf numFmtId="166" fontId="2" fillId="0" borderId="6"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167" fontId="2" fillId="0" borderId="9" xfId="0" applyNumberFormat="1" applyFont="1" applyBorder="1" applyAlignment="1" applyProtection="1">
      <alignment horizontal="center" vertical="center"/>
      <protection locked="0"/>
    </xf>
    <xf numFmtId="167" fontId="2" fillId="0" borderId="49" xfId="0" applyNumberFormat="1" applyFont="1" applyBorder="1" applyAlignment="1" applyProtection="1">
      <alignment horizontal="center" vertical="center"/>
      <protection locked="0"/>
    </xf>
    <xf numFmtId="167" fontId="2" fillId="0" borderId="35" xfId="0" applyNumberFormat="1" applyFont="1" applyBorder="1" applyAlignment="1" applyProtection="1">
      <alignment horizontal="center" vertical="center"/>
      <protection locked="0"/>
    </xf>
    <xf numFmtId="167" fontId="2" fillId="0" borderId="36" xfId="0" applyNumberFormat="1" applyFont="1" applyBorder="1" applyAlignment="1" applyProtection="1">
      <alignment horizontal="center" vertical="center"/>
      <protection locked="0"/>
    </xf>
    <xf numFmtId="0" fontId="3" fillId="0" borderId="0" xfId="0" applyFont="1" applyAlignment="1">
      <alignment/>
    </xf>
    <xf numFmtId="168" fontId="0" fillId="2" borderId="4" xfId="0" applyNumberFormat="1" applyFill="1" applyBorder="1" applyAlignment="1">
      <alignment/>
    </xf>
    <xf numFmtId="168" fontId="0" fillId="2" borderId="5" xfId="0" applyNumberFormat="1" applyFill="1" applyBorder="1" applyAlignment="1">
      <alignment/>
    </xf>
    <xf numFmtId="168" fontId="2" fillId="0" borderId="49" xfId="0" applyNumberFormat="1" applyFont="1" applyBorder="1" applyAlignment="1">
      <alignment vertical="center" textRotation="255"/>
    </xf>
    <xf numFmtId="168" fontId="2" fillId="0" borderId="34" xfId="0" applyNumberFormat="1" applyFont="1" applyBorder="1" applyAlignment="1">
      <alignment vertical="center" textRotation="255"/>
    </xf>
    <xf numFmtId="168" fontId="2" fillId="0" borderId="6" xfId="0" applyNumberFormat="1" applyFont="1" applyBorder="1" applyAlignment="1">
      <alignment vertical="center" textRotation="255"/>
    </xf>
    <xf numFmtId="168" fontId="0" fillId="2" borderId="6" xfId="0" applyNumberFormat="1" applyFill="1" applyBorder="1" applyAlignment="1">
      <alignment/>
    </xf>
    <xf numFmtId="167" fontId="2" fillId="0" borderId="8" xfId="0" applyNumberFormat="1" applyFont="1" applyBorder="1" applyAlignment="1">
      <alignment horizontal="center" vertical="center" textRotation="255"/>
    </xf>
    <xf numFmtId="167" fontId="2" fillId="0" borderId="2" xfId="0" applyNumberFormat="1" applyFont="1" applyBorder="1" applyAlignment="1">
      <alignment/>
    </xf>
    <xf numFmtId="167" fontId="2" fillId="0" borderId="45" xfId="0" applyNumberFormat="1" applyFont="1" applyBorder="1" applyAlignment="1">
      <alignment horizontal="centerContinuous" vertical="justify"/>
    </xf>
    <xf numFmtId="167" fontId="2" fillId="0" borderId="70" xfId="0" applyNumberFormat="1" applyFont="1" applyBorder="1" applyAlignment="1">
      <alignment horizontal="centerContinuous" vertical="justify"/>
    </xf>
    <xf numFmtId="167" fontId="2" fillId="0" borderId="8" xfId="0" applyNumberFormat="1" applyFont="1" applyBorder="1" applyAlignment="1">
      <alignment/>
    </xf>
    <xf numFmtId="167" fontId="2" fillId="0" borderId="0" xfId="0" applyNumberFormat="1" applyFont="1" applyBorder="1" applyAlignment="1">
      <alignment horizontal="centerContinuous" vertical="justify"/>
    </xf>
    <xf numFmtId="167" fontId="2" fillId="0" borderId="22" xfId="0" applyNumberFormat="1" applyFont="1" applyBorder="1" applyAlignment="1">
      <alignment horizontal="centerContinuous" vertical="justify"/>
    </xf>
    <xf numFmtId="167" fontId="2" fillId="0" borderId="0" xfId="0" applyNumberFormat="1" applyFont="1" applyBorder="1" applyAlignment="1">
      <alignment vertical="center"/>
    </xf>
    <xf numFmtId="167" fontId="2" fillId="0" borderId="0" xfId="0" applyNumberFormat="1" applyFont="1" applyBorder="1" applyAlignment="1">
      <alignment/>
    </xf>
    <xf numFmtId="167" fontId="2" fillId="0" borderId="22" xfId="0" applyNumberFormat="1" applyFont="1" applyBorder="1" applyAlignment="1">
      <alignment/>
    </xf>
    <xf numFmtId="167" fontId="2" fillId="0" borderId="5" xfId="0" applyNumberFormat="1" applyFont="1" applyBorder="1" applyAlignment="1">
      <alignment horizontal="centerContinuous" vertical="justify"/>
    </xf>
    <xf numFmtId="167" fontId="2" fillId="0" borderId="6" xfId="0" applyNumberFormat="1" applyFont="1" applyBorder="1" applyAlignment="1">
      <alignment horizontal="centerContinuous" vertical="justify"/>
    </xf>
    <xf numFmtId="167" fontId="2" fillId="0" borderId="22" xfId="0" applyNumberFormat="1" applyFont="1" applyBorder="1" applyAlignment="1">
      <alignment/>
    </xf>
    <xf numFmtId="167" fontId="2" fillId="0" borderId="31" xfId="0" applyNumberFormat="1" applyFont="1" applyBorder="1" applyAlignment="1">
      <alignment horizontal="center" vertical="center" textRotation="255"/>
    </xf>
    <xf numFmtId="167" fontId="2" fillId="0" borderId="0" xfId="0" applyNumberFormat="1" applyFont="1" applyBorder="1" applyAlignment="1">
      <alignment horizontal="centerContinuous"/>
    </xf>
    <xf numFmtId="167" fontId="2" fillId="0" borderId="67" xfId="0" applyNumberFormat="1" applyFont="1" applyBorder="1" applyAlignment="1">
      <alignment horizontal="center" vertical="center" textRotation="255"/>
    </xf>
    <xf numFmtId="167" fontId="2" fillId="0" borderId="2" xfId="0" applyNumberFormat="1" applyFont="1" applyBorder="1" applyAlignment="1">
      <alignment horizontal="centerContinuous" vertical="center"/>
    </xf>
    <xf numFmtId="167" fontId="2" fillId="0" borderId="65" xfId="0" applyNumberFormat="1" applyFont="1" applyBorder="1" applyAlignment="1">
      <alignment/>
    </xf>
    <xf numFmtId="167" fontId="2" fillId="0" borderId="3" xfId="0" applyNumberFormat="1" applyFont="1" applyBorder="1" applyAlignment="1">
      <alignment/>
    </xf>
    <xf numFmtId="167" fontId="2" fillId="0" borderId="22" xfId="0" applyNumberFormat="1" applyFont="1" applyBorder="1" applyAlignment="1">
      <alignment horizontal="left"/>
    </xf>
    <xf numFmtId="167" fontId="2" fillId="0" borderId="5" xfId="0" applyNumberFormat="1" applyFont="1" applyBorder="1" applyAlignment="1">
      <alignment vertical="center"/>
    </xf>
    <xf numFmtId="167" fontId="2" fillId="0" borderId="6" xfId="0" applyNumberFormat="1" applyFont="1" applyBorder="1" applyAlignment="1">
      <alignment vertical="center"/>
    </xf>
    <xf numFmtId="167" fontId="2" fillId="0" borderId="5" xfId="0" applyNumberFormat="1" applyFont="1" applyBorder="1" applyAlignment="1">
      <alignment horizontal="centerContinuous" vertical="center"/>
    </xf>
    <xf numFmtId="167" fontId="2" fillId="0" borderId="34" xfId="0" applyNumberFormat="1" applyFont="1" applyBorder="1" applyAlignment="1">
      <alignment horizontal="centerContinuous" vertical="center"/>
    </xf>
    <xf numFmtId="167" fontId="2" fillId="0" borderId="6" xfId="0" applyNumberFormat="1" applyFont="1" applyBorder="1" applyAlignment="1">
      <alignment horizontal="centerContinuous" vertical="center"/>
    </xf>
    <xf numFmtId="167" fontId="2" fillId="0" borderId="9" xfId="0" applyNumberFormat="1" applyFont="1" applyBorder="1" applyAlignment="1">
      <alignment horizontal="center" vertical="center" textRotation="255"/>
    </xf>
    <xf numFmtId="167" fontId="2" fillId="0" borderId="5" xfId="0" applyNumberFormat="1" applyFont="1" applyBorder="1" applyAlignment="1">
      <alignment horizontal="centerContinuous"/>
    </xf>
    <xf numFmtId="167" fontId="2" fillId="0" borderId="49" xfId="0" applyNumberFormat="1" applyFont="1" applyBorder="1" applyAlignment="1">
      <alignment horizontal="center" vertical="center"/>
    </xf>
    <xf numFmtId="167" fontId="2" fillId="0" borderId="5" xfId="0" applyNumberFormat="1" applyFont="1" applyBorder="1" applyAlignment="1" quotePrefix="1">
      <alignment horizontal="centerContinuous" vertical="center"/>
    </xf>
    <xf numFmtId="167" fontId="2" fillId="0" borderId="34" xfId="0" applyNumberFormat="1" applyFont="1" applyBorder="1" applyAlignment="1" quotePrefix="1">
      <alignment horizontal="centerContinuous" vertical="top"/>
    </xf>
    <xf numFmtId="167" fontId="2" fillId="0" borderId="6" xfId="0" applyNumberFormat="1" applyFont="1" applyBorder="1" applyAlignment="1">
      <alignment horizontal="center" vertical="top"/>
    </xf>
    <xf numFmtId="167" fontId="2" fillId="0" borderId="0" xfId="0" applyNumberFormat="1" applyFont="1" applyBorder="1" applyAlignment="1" applyProtection="1">
      <alignment horizontal="centerContinuous" vertical="center"/>
      <protection locked="0"/>
    </xf>
    <xf numFmtId="167" fontId="2" fillId="0" borderId="66" xfId="0" applyNumberFormat="1" applyFont="1" applyBorder="1" applyAlignment="1" applyProtection="1">
      <alignment horizontal="centerContinuous" vertical="center"/>
      <protection/>
    </xf>
    <xf numFmtId="167" fontId="2" fillId="0" borderId="29" xfId="0" applyNumberFormat="1" applyFont="1" applyBorder="1" applyAlignment="1">
      <alignment vertical="center"/>
    </xf>
    <xf numFmtId="167" fontId="2" fillId="0" borderId="71" xfId="0" applyNumberFormat="1" applyFont="1" applyBorder="1" applyAlignment="1" applyProtection="1">
      <alignment horizontal="center" vertical="center"/>
      <protection locked="0"/>
    </xf>
    <xf numFmtId="167" fontId="2" fillId="3" borderId="29" xfId="0" applyNumberFormat="1" applyFont="1" applyFill="1" applyBorder="1" applyAlignment="1" applyProtection="1">
      <alignment horizontal="left" vertical="center"/>
      <protection/>
    </xf>
    <xf numFmtId="173" fontId="2" fillId="0" borderId="29" xfId="0" applyNumberFormat="1" applyFont="1" applyBorder="1" applyAlignment="1" applyProtection="1">
      <alignment horizontal="center" vertical="center"/>
      <protection locked="0"/>
    </xf>
    <xf numFmtId="167" fontId="2" fillId="3" borderId="27" xfId="0" applyNumberFormat="1" applyFont="1" applyFill="1" applyBorder="1" applyAlignment="1" applyProtection="1">
      <alignment horizontal="left" vertical="center"/>
      <protection/>
    </xf>
    <xf numFmtId="167" fontId="2" fillId="3" borderId="28" xfId="0" applyNumberFormat="1" applyFont="1" applyFill="1" applyBorder="1" applyAlignment="1" applyProtection="1">
      <alignment horizontal="left" vertical="center"/>
      <protection/>
    </xf>
    <xf numFmtId="175" fontId="2" fillId="0" borderId="29" xfId="0" applyNumberFormat="1" applyFont="1" applyBorder="1" applyAlignment="1" applyProtection="1">
      <alignment horizontal="center" vertical="center"/>
      <protection hidden="1"/>
    </xf>
    <xf numFmtId="167" fontId="2" fillId="0" borderId="43" xfId="0" applyNumberFormat="1" applyFont="1" applyBorder="1" applyAlignment="1" applyProtection="1">
      <alignment horizontal="center" vertical="center"/>
      <protection locked="0"/>
    </xf>
    <xf numFmtId="167" fontId="2" fillId="0" borderId="29" xfId="0" applyNumberFormat="1" applyFont="1" applyBorder="1" applyAlignment="1" applyProtection="1">
      <alignment vertical="center"/>
      <protection locked="0"/>
    </xf>
    <xf numFmtId="167" fontId="2" fillId="0" borderId="42" xfId="0" applyNumberFormat="1" applyFont="1" applyBorder="1" applyAlignment="1" applyProtection="1">
      <alignment horizontal="center" vertical="justify"/>
      <protection locked="0"/>
    </xf>
    <xf numFmtId="167" fontId="2" fillId="0" borderId="29" xfId="0" applyNumberFormat="1" applyFont="1" applyBorder="1" applyAlignment="1" applyProtection="1">
      <alignment horizontal="centerContinuous" vertical="justify"/>
      <protection locked="0"/>
    </xf>
    <xf numFmtId="167" fontId="2" fillId="0" borderId="27" xfId="0" applyNumberFormat="1" applyFont="1" applyBorder="1" applyAlignment="1" applyProtection="1">
      <alignment horizontal="centerContinuous" vertical="justify"/>
      <protection locked="0"/>
    </xf>
    <xf numFmtId="167" fontId="2" fillId="0" borderId="28" xfId="0" applyNumberFormat="1" applyFont="1" applyBorder="1" applyAlignment="1" applyProtection="1">
      <alignment horizontal="center" vertical="justify"/>
      <protection locked="0"/>
    </xf>
    <xf numFmtId="167" fontId="2" fillId="0" borderId="5" xfId="0" applyNumberFormat="1" applyFont="1" applyBorder="1" applyAlignment="1" applyProtection="1">
      <alignment horizontal="centerContinuous" vertical="center"/>
      <protection/>
    </xf>
    <xf numFmtId="167" fontId="2" fillId="0" borderId="34" xfId="0" applyNumberFormat="1" applyFont="1" applyBorder="1" applyAlignment="1" applyProtection="1">
      <alignment horizontal="centerContinuous" vertical="center"/>
      <protection/>
    </xf>
    <xf numFmtId="167" fontId="2" fillId="3" borderId="5" xfId="0" applyNumberFormat="1" applyFont="1" applyFill="1" applyBorder="1" applyAlignment="1" applyProtection="1">
      <alignment horizontal="left" vertical="center"/>
      <protection/>
    </xf>
    <xf numFmtId="173" fontId="2" fillId="0" borderId="5" xfId="0" applyNumberFormat="1" applyFont="1" applyBorder="1" applyAlignment="1" applyProtection="1">
      <alignment horizontal="center" vertical="center"/>
      <protection locked="0"/>
    </xf>
    <xf numFmtId="167" fontId="2" fillId="3" borderId="34" xfId="0" applyNumberFormat="1" applyFont="1" applyFill="1" applyBorder="1" applyAlignment="1" applyProtection="1">
      <alignment horizontal="left" vertical="center"/>
      <protection/>
    </xf>
    <xf numFmtId="167" fontId="2" fillId="3" borderId="6" xfId="0" applyNumberFormat="1" applyFont="1" applyFill="1" applyBorder="1" applyAlignment="1" applyProtection="1">
      <alignment horizontal="left" vertical="center"/>
      <protection/>
    </xf>
    <xf numFmtId="175" fontId="2" fillId="0" borderId="72" xfId="0" applyNumberFormat="1" applyFont="1" applyBorder="1" applyAlignment="1" applyProtection="1">
      <alignment horizontal="center" vertical="center"/>
      <protection hidden="1"/>
    </xf>
    <xf numFmtId="167" fontId="2" fillId="3" borderId="62" xfId="0" applyNumberFormat="1" applyFont="1" applyFill="1" applyBorder="1" applyAlignment="1" applyProtection="1">
      <alignment horizontal="left" vertical="center"/>
      <protection/>
    </xf>
    <xf numFmtId="167" fontId="2" fillId="3" borderId="37" xfId="0" applyNumberFormat="1" applyFont="1" applyFill="1" applyBorder="1" applyAlignment="1" applyProtection="1">
      <alignment horizontal="left" vertical="center"/>
      <protection/>
    </xf>
    <xf numFmtId="173" fontId="2" fillId="0" borderId="5" xfId="0" applyNumberFormat="1" applyFont="1" applyBorder="1" applyAlignment="1" applyProtection="1" quotePrefix="1">
      <alignment horizontal="center" vertical="center"/>
      <protection locked="0"/>
    </xf>
    <xf numFmtId="167" fontId="2" fillId="0" borderId="5" xfId="0" applyNumberFormat="1" applyFont="1" applyBorder="1" applyAlignment="1" applyProtection="1">
      <alignment vertical="center"/>
      <protection locked="0"/>
    </xf>
    <xf numFmtId="167" fontId="2" fillId="0" borderId="49" xfId="0" applyNumberFormat="1" applyFont="1" applyBorder="1" applyAlignment="1" applyProtection="1">
      <alignment horizontal="center" vertical="justify"/>
      <protection locked="0"/>
    </xf>
    <xf numFmtId="167" fontId="2" fillId="0" borderId="5" xfId="0" applyNumberFormat="1" applyFont="1" applyBorder="1" applyAlignment="1" applyProtection="1">
      <alignment horizontal="centerContinuous" vertical="justify"/>
      <protection locked="0"/>
    </xf>
    <xf numFmtId="167" fontId="2" fillId="0" borderId="34" xfId="0" applyNumberFormat="1" applyFont="1" applyBorder="1" applyAlignment="1" applyProtection="1">
      <alignment horizontal="centerContinuous" vertical="justify"/>
      <protection locked="0"/>
    </xf>
    <xf numFmtId="167" fontId="2" fillId="0" borderId="6" xfId="0" applyNumberFormat="1" applyFont="1" applyBorder="1" applyAlignment="1" applyProtection="1">
      <alignment horizontal="center" vertical="justify"/>
      <protection locked="0"/>
    </xf>
    <xf numFmtId="175" fontId="2" fillId="0" borderId="5" xfId="0" applyNumberFormat="1" applyFont="1" applyBorder="1" applyAlignment="1" applyProtection="1">
      <alignment horizontal="center" vertical="center"/>
      <protection hidden="1"/>
    </xf>
    <xf numFmtId="167" fontId="2" fillId="0" borderId="5" xfId="0" applyNumberFormat="1" applyFont="1" applyBorder="1" applyAlignment="1">
      <alignment/>
    </xf>
    <xf numFmtId="167" fontId="2" fillId="0" borderId="6" xfId="0" applyNumberFormat="1" applyFont="1" applyBorder="1" applyAlignment="1">
      <alignment/>
    </xf>
    <xf numFmtId="168" fontId="1" fillId="0" borderId="0" xfId="0" applyNumberFormat="1" applyFont="1" applyBorder="1" applyAlignment="1">
      <alignment vertical="top"/>
    </xf>
    <xf numFmtId="168" fontId="10" fillId="0" borderId="0" xfId="0" applyNumberFormat="1" applyFont="1" applyBorder="1" applyAlignment="1">
      <alignment vertical="top"/>
    </xf>
    <xf numFmtId="168" fontId="2" fillId="0" borderId="0" xfId="0" applyNumberFormat="1" applyFont="1" applyBorder="1" applyAlignment="1">
      <alignment horizontal="right" vertical="top"/>
    </xf>
    <xf numFmtId="168" fontId="1" fillId="0" borderId="0" xfId="0" applyNumberFormat="1" applyFont="1" applyBorder="1" applyAlignment="1">
      <alignment horizontal="right" vertical="top"/>
    </xf>
    <xf numFmtId="173" fontId="1" fillId="0" borderId="69" xfId="0" applyNumberFormat="1" applyFont="1" applyBorder="1" applyAlignment="1" applyProtection="1">
      <alignment horizontal="center" vertical="center"/>
      <protection hidden="1"/>
    </xf>
    <xf numFmtId="165" fontId="0" fillId="0" borderId="47" xfId="0" applyNumberFormat="1"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165" fontId="0" fillId="0" borderId="47" xfId="0" applyNumberFormat="1" applyFill="1" applyBorder="1" applyAlignment="1" applyProtection="1">
      <alignment/>
      <protection/>
    </xf>
    <xf numFmtId="165" fontId="0" fillId="0" borderId="48" xfId="0" applyNumberFormat="1" applyFill="1" applyBorder="1" applyAlignment="1" applyProtection="1">
      <alignment/>
      <protection locked="0"/>
    </xf>
    <xf numFmtId="167" fontId="1" fillId="0" borderId="73" xfId="0" applyNumberFormat="1" applyFont="1" applyBorder="1" applyAlignment="1" applyProtection="1">
      <alignment/>
      <protection locked="0"/>
    </xf>
    <xf numFmtId="167" fontId="1" fillId="0" borderId="74" xfId="0" applyNumberFormat="1" applyFont="1" applyBorder="1" applyAlignment="1" applyProtection="1">
      <alignment/>
      <protection locked="0"/>
    </xf>
    <xf numFmtId="167" fontId="5" fillId="0" borderId="32" xfId="0" applyNumberFormat="1" applyFont="1" applyFill="1" applyBorder="1" applyAlignment="1" applyProtection="1">
      <alignment horizontal="right" vertical="center"/>
      <protection hidden="1"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19050</xdr:rowOff>
    </xdr:from>
    <xdr:to>
      <xdr:col>12</xdr:col>
      <xdr:colOff>619125</xdr:colOff>
      <xdr:row>30</xdr:row>
      <xdr:rowOff>152400</xdr:rowOff>
    </xdr:to>
    <xdr:sp fLocksText="0">
      <xdr:nvSpPr>
        <xdr:cNvPr id="1" name="Text 1"/>
        <xdr:cNvSpPr txBox="1">
          <a:spLocks noChangeArrowheads="1"/>
        </xdr:cNvSpPr>
      </xdr:nvSpPr>
      <xdr:spPr>
        <a:xfrm>
          <a:off x="28575" y="2867025"/>
          <a:ext cx="9077325" cy="280035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DESCRIPTION:  PATRIOT is an advanced Surface-to-Air guided missile system with a high single shot kill probability capable of operation in the presence of Electronic Countermeasures (ECM) and able to conduct multiple simultaneous engagements against high performance air breathing targets and ballistic missiles likely to be encountered by US Forces.  The system utilizes a multifunction Phased Array Radar, a digital computer controlling system function, a guidance system combining command and homing (track-via-missile) features, and provides the operator the ability to control operations.  PATRIOT totally replaced Nike Hercules and partially replaced HAWK.  It has the advantage of reducing manpower and logistics costs associated with replaced systems while providing improved high and medium altitude air defense.  Deployment is to the field army and the system is integrated with the U.S. Air Force and U.S. Navy in the overall air defense of theater operations.  The PATRIOT Advanced Capability (PAC-3) program is a result of a series of integrated, phased system improvements in combination with the PAC-3 missile which uses hit-to-kill technology.  Modification to the system, which includes radar enhancements, communications upgrades, and increased command, control, and computer capability, will increase PATRIOT's effectivity, survivability, flexibility of defense design, footprint, and detection of smaller low radar cross section targets.  
JUSTIFICATION:  FY 03 funding is in the Army budget submission which is required to support the planned PAC-3 PATRIOT system through modification of existing ground support equipment and procurement of the PAC-3 missiles.  Quantities in the table above are for the missile procurement, while procurement costs are a combination of missile costs and ground system modification costs.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38100</xdr:rowOff>
    </xdr:from>
    <xdr:to>
      <xdr:col>20</xdr:col>
      <xdr:colOff>200025</xdr:colOff>
      <xdr:row>2</xdr:row>
      <xdr:rowOff>104775</xdr:rowOff>
    </xdr:to>
    <xdr:sp fLocksText="0">
      <xdr:nvSpPr>
        <xdr:cNvPr id="1" name="Text 2"/>
        <xdr:cNvSpPr txBox="1">
          <a:spLocks noChangeArrowheads="1"/>
        </xdr:cNvSpPr>
      </xdr:nvSpPr>
      <xdr:spPr>
        <a:xfrm>
          <a:off x="1990725" y="190500"/>
          <a:ext cx="6019800" cy="2000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Classification Discrimination Identification (CDI) Phase III 1-92-03-1238</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47625</xdr:rowOff>
    </xdr:from>
    <xdr:to>
      <xdr:col>21</xdr:col>
      <xdr:colOff>171450</xdr:colOff>
      <xdr:row>2</xdr:row>
      <xdr:rowOff>104775</xdr:rowOff>
    </xdr:to>
    <xdr:sp fLocksText="0">
      <xdr:nvSpPr>
        <xdr:cNvPr id="1" name="Text 1"/>
        <xdr:cNvSpPr txBox="1">
          <a:spLocks noChangeArrowheads="1"/>
        </xdr:cNvSpPr>
      </xdr:nvSpPr>
      <xdr:spPr>
        <a:xfrm>
          <a:off x="1133475" y="200025"/>
          <a:ext cx="6515100" cy="1905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Remote Launch Communications Enhancement Upgrade 1-92-03-1233</a:t>
          </a:r>
        </a:p>
      </xdr:txBody>
    </xdr:sp>
    <xdr:clientData/>
  </xdr:twoCellAnchor>
  <xdr:twoCellAnchor>
    <xdr:from>
      <xdr:col>3</xdr:col>
      <xdr:colOff>9525</xdr:colOff>
      <xdr:row>3</xdr:row>
      <xdr:rowOff>28575</xdr:rowOff>
    </xdr:from>
    <xdr:to>
      <xdr:col>21</xdr:col>
      <xdr:colOff>257175</xdr:colOff>
      <xdr:row>4</xdr:row>
      <xdr:rowOff>104775</xdr:rowOff>
    </xdr:to>
    <xdr:sp fLocksText="0">
      <xdr:nvSpPr>
        <xdr:cNvPr id="2" name="Text 2"/>
        <xdr:cNvSpPr txBox="1">
          <a:spLocks noChangeArrowheads="1"/>
        </xdr:cNvSpPr>
      </xdr:nvSpPr>
      <xdr:spPr>
        <a:xfrm>
          <a:off x="1657350" y="447675"/>
          <a:ext cx="607695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Information Coordination Central (ICC), Engagement Control Station (ECS), Communications Relay Group (CRG)</a:t>
          </a:r>
        </a:p>
      </xdr:txBody>
    </xdr:sp>
    <xdr:clientData/>
  </xdr:twoCellAnchor>
  <xdr:twoCellAnchor>
    <xdr:from>
      <xdr:col>0</xdr:col>
      <xdr:colOff>85725</xdr:colOff>
      <xdr:row>5</xdr:row>
      <xdr:rowOff>104775</xdr:rowOff>
    </xdr:from>
    <xdr:to>
      <xdr:col>21</xdr:col>
      <xdr:colOff>295275</xdr:colOff>
      <xdr:row>17</xdr:row>
      <xdr:rowOff>123825</xdr:rowOff>
    </xdr:to>
    <xdr:sp fLocksText="0">
      <xdr:nvSpPr>
        <xdr:cNvPr id="3" name="Text 3"/>
        <xdr:cNvSpPr txBox="1">
          <a:spLocks noChangeArrowheads="1"/>
        </xdr:cNvSpPr>
      </xdr:nvSpPr>
      <xdr:spPr>
        <a:xfrm>
          <a:off x="85725" y="790575"/>
          <a:ext cx="7686675" cy="16192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The Remote Launch/Communication Enhancement Upgrade (RLCEU) effort focuses on improving communications at the "below" battalion level through the introduction of new switching equipment and a new communications processor at the battery level in conjunction with a conversion to Bank IV UHF throughout the battalion.  Additionally, the project will develop and field a remote launch capability permitting emplacement of a remote launcher farm in excess of 30 Km from the parent ECS.  This project is required to meet PAC-3 requirements for increased battlespace, lethality and rate of fire.  Additionally, requirements for interoperability and communications are satisfied by this effort.  This effort is jointly funded with the Army (PATRIOT MODS, C50700).
          Prior     FY02      FY03     FY04     FY05
CRG        22        4          4          8
ECS         39        6          6        10            3
ICC          12        1                      2            1
RLCEU Financial Plan reflects total quantity (ECS/ICC/CRG).</a:t>
          </a:r>
        </a:p>
      </xdr:txBody>
    </xdr:sp>
    <xdr:clientData/>
  </xdr:twoCellAnchor>
  <xdr:twoCellAnchor>
    <xdr:from>
      <xdr:col>0</xdr:col>
      <xdr:colOff>47625</xdr:colOff>
      <xdr:row>19</xdr:row>
      <xdr:rowOff>28575</xdr:rowOff>
    </xdr:from>
    <xdr:to>
      <xdr:col>21</xdr:col>
      <xdr:colOff>295275</xdr:colOff>
      <xdr:row>25</xdr:row>
      <xdr:rowOff>133350</xdr:rowOff>
    </xdr:to>
    <xdr:sp fLocksText="0">
      <xdr:nvSpPr>
        <xdr:cNvPr id="4" name="Text 4"/>
        <xdr:cNvSpPr txBox="1">
          <a:spLocks noChangeArrowheads="1"/>
        </xdr:cNvSpPr>
      </xdr:nvSpPr>
      <xdr:spPr>
        <a:xfrm>
          <a:off x="47625" y="2600325"/>
          <a:ext cx="7724775" cy="10191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Planned        Accomplished
Preliminary Design Review                                          2QFY96            3QFY96
Critical Design Review (CDR)                                      4QFY96            4QFY96
Configuration Development Test &amp; Evaluation (CDTE)    4QFY99            1QFY00
Force Development Test Experimentation (FDTE)         1QFY00            1QFY00
Limited User Testing (LUT)                                         2QFY00            3QFY00</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38100</xdr:rowOff>
    </xdr:from>
    <xdr:to>
      <xdr:col>20</xdr:col>
      <xdr:colOff>200025</xdr:colOff>
      <xdr:row>2</xdr:row>
      <xdr:rowOff>104775</xdr:rowOff>
    </xdr:to>
    <xdr:sp fLocksText="0">
      <xdr:nvSpPr>
        <xdr:cNvPr id="1" name="Text 2"/>
        <xdr:cNvSpPr txBox="1">
          <a:spLocks noChangeArrowheads="1"/>
        </xdr:cNvSpPr>
      </xdr:nvSpPr>
      <xdr:spPr>
        <a:xfrm>
          <a:off x="1990725" y="190500"/>
          <a:ext cx="6019800" cy="2000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Remote Launch Communications Enhancement Upgrade 1-92-03-1233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47625</xdr:rowOff>
    </xdr:from>
    <xdr:to>
      <xdr:col>21</xdr:col>
      <xdr:colOff>171450</xdr:colOff>
      <xdr:row>2</xdr:row>
      <xdr:rowOff>104775</xdr:rowOff>
    </xdr:to>
    <xdr:sp fLocksText="0">
      <xdr:nvSpPr>
        <xdr:cNvPr id="1" name="Text 1"/>
        <xdr:cNvSpPr txBox="1">
          <a:spLocks noChangeArrowheads="1"/>
        </xdr:cNvSpPr>
      </xdr:nvSpPr>
      <xdr:spPr>
        <a:xfrm>
          <a:off x="1133475" y="200025"/>
          <a:ext cx="65151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xdr:row>
      <xdr:rowOff>28575</xdr:rowOff>
    </xdr:from>
    <xdr:to>
      <xdr:col>21</xdr:col>
      <xdr:colOff>257175</xdr:colOff>
      <xdr:row>4</xdr:row>
      <xdr:rowOff>104775</xdr:rowOff>
    </xdr:to>
    <xdr:sp fLocksText="0">
      <xdr:nvSpPr>
        <xdr:cNvPr id="2" name="Text 2"/>
        <xdr:cNvSpPr txBox="1">
          <a:spLocks noChangeArrowheads="1"/>
        </xdr:cNvSpPr>
      </xdr:nvSpPr>
      <xdr:spPr>
        <a:xfrm>
          <a:off x="1657350" y="447675"/>
          <a:ext cx="607695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Itemize names of systems in this text box.</a:t>
          </a:r>
        </a:p>
      </xdr:txBody>
    </xdr:sp>
    <xdr:clientData/>
  </xdr:twoCellAnchor>
  <xdr:twoCellAnchor>
    <xdr:from>
      <xdr:col>0</xdr:col>
      <xdr:colOff>85725</xdr:colOff>
      <xdr:row>6</xdr:row>
      <xdr:rowOff>47625</xdr:rowOff>
    </xdr:from>
    <xdr:to>
      <xdr:col>21</xdr:col>
      <xdr:colOff>285750</xdr:colOff>
      <xdr:row>17</xdr:row>
      <xdr:rowOff>66675</xdr:rowOff>
    </xdr:to>
    <xdr:sp fLocksText="0">
      <xdr:nvSpPr>
        <xdr:cNvPr id="3" name="Text 3"/>
        <xdr:cNvSpPr txBox="1">
          <a:spLocks noChangeArrowheads="1"/>
        </xdr:cNvSpPr>
      </xdr:nvSpPr>
      <xdr:spPr>
        <a:xfrm>
          <a:off x="85725" y="866775"/>
          <a:ext cx="7677150" cy="14859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Add full description/justification in this text box.</a:t>
          </a:r>
        </a:p>
      </xdr:txBody>
    </xdr:sp>
    <xdr:clientData/>
  </xdr:twoCellAnchor>
  <xdr:twoCellAnchor>
    <xdr:from>
      <xdr:col>0</xdr:col>
      <xdr:colOff>47625</xdr:colOff>
      <xdr:row>19</xdr:row>
      <xdr:rowOff>28575</xdr:rowOff>
    </xdr:from>
    <xdr:to>
      <xdr:col>21</xdr:col>
      <xdr:colOff>295275</xdr:colOff>
      <xdr:row>25</xdr:row>
      <xdr:rowOff>133350</xdr:rowOff>
    </xdr:to>
    <xdr:sp fLocksText="0">
      <xdr:nvSpPr>
        <xdr:cNvPr id="4" name="Text 4"/>
        <xdr:cNvSpPr txBox="1">
          <a:spLocks noChangeArrowheads="1"/>
        </xdr:cNvSpPr>
      </xdr:nvSpPr>
      <xdr:spPr>
        <a:xfrm>
          <a:off x="47625" y="2600325"/>
          <a:ext cx="7724775" cy="10191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Enter Milestones Here.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38100</xdr:rowOff>
    </xdr:from>
    <xdr:to>
      <xdr:col>20</xdr:col>
      <xdr:colOff>200025</xdr:colOff>
      <xdr:row>2</xdr:row>
      <xdr:rowOff>104775</xdr:rowOff>
    </xdr:to>
    <xdr:sp fLocksText="0">
      <xdr:nvSpPr>
        <xdr:cNvPr id="1" name="Text 2"/>
        <xdr:cNvSpPr txBox="1">
          <a:spLocks noChangeArrowheads="1"/>
        </xdr:cNvSpPr>
      </xdr:nvSpPr>
      <xdr:spPr>
        <a:xfrm>
          <a:off x="1990725" y="190500"/>
          <a:ext cx="60198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133350</xdr:rowOff>
    </xdr:from>
    <xdr:to>
      <xdr:col>16</xdr:col>
      <xdr:colOff>514350</xdr:colOff>
      <xdr:row>0</xdr:row>
      <xdr:rowOff>133350</xdr:rowOff>
    </xdr:to>
    <xdr:sp fLocksText="0">
      <xdr:nvSpPr>
        <xdr:cNvPr id="1" name="Text 22"/>
        <xdr:cNvSpPr txBox="1">
          <a:spLocks noChangeArrowheads="1"/>
        </xdr:cNvSpPr>
      </xdr:nvSpPr>
      <xdr:spPr>
        <a:xfrm>
          <a:off x="7867650" y="133350"/>
          <a:ext cx="866775" cy="0"/>
        </a:xfrm>
        <a:prstGeom prst="rect">
          <a:avLst/>
        </a:prstGeom>
        <a:solidFill>
          <a:srgbClr val="FFFFFF"/>
        </a:solidFill>
        <a:ln w="1" cmpd="sng">
          <a:noFill/>
        </a:ln>
      </xdr:spPr>
      <xdr:txBody>
        <a:bodyPr vertOverflow="clip" wrap="square" anchor="ctr"/>
        <a:p>
          <a:pPr algn="l">
            <a:defRPr/>
          </a:pPr>
          <a:r>
            <a:rPr lang="en-US" cap="none" sz="6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35</xdr:row>
      <xdr:rowOff>38100</xdr:rowOff>
    </xdr:from>
    <xdr:to>
      <xdr:col>10</xdr:col>
      <xdr:colOff>371475</xdr:colOff>
      <xdr:row>42</xdr:row>
      <xdr:rowOff>104775</xdr:rowOff>
    </xdr:to>
    <xdr:sp fLocksText="0">
      <xdr:nvSpPr>
        <xdr:cNvPr id="1" name="Text 19"/>
        <xdr:cNvSpPr txBox="1">
          <a:spLocks noChangeArrowheads="1"/>
        </xdr:cNvSpPr>
      </xdr:nvSpPr>
      <xdr:spPr>
        <a:xfrm>
          <a:off x="657225" y="4733925"/>
          <a:ext cx="8029575" cy="1000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35</xdr:row>
      <xdr:rowOff>28575</xdr:rowOff>
    </xdr:from>
    <xdr:to>
      <xdr:col>0</xdr:col>
      <xdr:colOff>581025</xdr:colOff>
      <xdr:row>36</xdr:row>
      <xdr:rowOff>28575</xdr:rowOff>
    </xdr:to>
    <xdr:sp>
      <xdr:nvSpPr>
        <xdr:cNvPr id="2" name="Text 20"/>
        <xdr:cNvSpPr txBox="1">
          <a:spLocks noChangeArrowheads="1"/>
        </xdr:cNvSpPr>
      </xdr:nvSpPr>
      <xdr:spPr>
        <a:xfrm>
          <a:off x="38100" y="4724400"/>
          <a:ext cx="542925" cy="13335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31</xdr:row>
      <xdr:rowOff>0</xdr:rowOff>
    </xdr:from>
    <xdr:to>
      <xdr:col>32</xdr:col>
      <xdr:colOff>266700</xdr:colOff>
      <xdr:row>41</xdr:row>
      <xdr:rowOff>76200</xdr:rowOff>
    </xdr:to>
    <xdr:sp fLocksText="0">
      <xdr:nvSpPr>
        <xdr:cNvPr id="1" name="Text 1"/>
        <xdr:cNvSpPr txBox="1">
          <a:spLocks noChangeArrowheads="1"/>
        </xdr:cNvSpPr>
      </xdr:nvSpPr>
      <xdr:spPr>
        <a:xfrm>
          <a:off x="7620000" y="4981575"/>
          <a:ext cx="1371600" cy="123825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31</xdr:row>
      <xdr:rowOff>0</xdr:rowOff>
    </xdr:from>
    <xdr:to>
      <xdr:col>32</xdr:col>
      <xdr:colOff>266700</xdr:colOff>
      <xdr:row>41</xdr:row>
      <xdr:rowOff>76200</xdr:rowOff>
    </xdr:to>
    <xdr:sp fLocksText="0">
      <xdr:nvSpPr>
        <xdr:cNvPr id="1" name="Text 1"/>
        <xdr:cNvSpPr txBox="1">
          <a:spLocks noChangeArrowheads="1"/>
        </xdr:cNvSpPr>
      </xdr:nvSpPr>
      <xdr:spPr>
        <a:xfrm>
          <a:off x="7620000" y="4981575"/>
          <a:ext cx="1371600" cy="123825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31</xdr:row>
      <xdr:rowOff>0</xdr:rowOff>
    </xdr:from>
    <xdr:to>
      <xdr:col>32</xdr:col>
      <xdr:colOff>266700</xdr:colOff>
      <xdr:row>41</xdr:row>
      <xdr:rowOff>76200</xdr:rowOff>
    </xdr:to>
    <xdr:sp fLocksText="0">
      <xdr:nvSpPr>
        <xdr:cNvPr id="1" name="Text 1"/>
        <xdr:cNvSpPr txBox="1">
          <a:spLocks noChangeArrowheads="1"/>
        </xdr:cNvSpPr>
      </xdr:nvSpPr>
      <xdr:spPr>
        <a:xfrm>
          <a:off x="7620000" y="4981575"/>
          <a:ext cx="1371600" cy="123825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47625</xdr:rowOff>
    </xdr:from>
    <xdr:to>
      <xdr:col>21</xdr:col>
      <xdr:colOff>171450</xdr:colOff>
      <xdr:row>2</xdr:row>
      <xdr:rowOff>104775</xdr:rowOff>
    </xdr:to>
    <xdr:sp fLocksText="0">
      <xdr:nvSpPr>
        <xdr:cNvPr id="1" name="Text 1"/>
        <xdr:cNvSpPr txBox="1">
          <a:spLocks noChangeArrowheads="1"/>
        </xdr:cNvSpPr>
      </xdr:nvSpPr>
      <xdr:spPr>
        <a:xfrm>
          <a:off x="1133475" y="200025"/>
          <a:ext cx="6515100" cy="1905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Radar Phase III 1-89-03-1231</a:t>
          </a:r>
        </a:p>
      </xdr:txBody>
    </xdr:sp>
    <xdr:clientData/>
  </xdr:twoCellAnchor>
  <xdr:twoCellAnchor>
    <xdr:from>
      <xdr:col>3</xdr:col>
      <xdr:colOff>9525</xdr:colOff>
      <xdr:row>3</xdr:row>
      <xdr:rowOff>28575</xdr:rowOff>
    </xdr:from>
    <xdr:to>
      <xdr:col>21</xdr:col>
      <xdr:colOff>257175</xdr:colOff>
      <xdr:row>4</xdr:row>
      <xdr:rowOff>104775</xdr:rowOff>
    </xdr:to>
    <xdr:sp fLocksText="0">
      <xdr:nvSpPr>
        <xdr:cNvPr id="2" name="Text 2"/>
        <xdr:cNvSpPr txBox="1">
          <a:spLocks noChangeArrowheads="1"/>
        </xdr:cNvSpPr>
      </xdr:nvSpPr>
      <xdr:spPr>
        <a:xfrm>
          <a:off x="1657350" y="447675"/>
          <a:ext cx="607695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Radar</a:t>
          </a:r>
        </a:p>
      </xdr:txBody>
    </xdr:sp>
    <xdr:clientData/>
  </xdr:twoCellAnchor>
  <xdr:twoCellAnchor>
    <xdr:from>
      <xdr:col>0</xdr:col>
      <xdr:colOff>85725</xdr:colOff>
      <xdr:row>6</xdr:row>
      <xdr:rowOff>47625</xdr:rowOff>
    </xdr:from>
    <xdr:to>
      <xdr:col>21</xdr:col>
      <xdr:colOff>285750</xdr:colOff>
      <xdr:row>17</xdr:row>
      <xdr:rowOff>66675</xdr:rowOff>
    </xdr:to>
    <xdr:sp fLocksText="0">
      <xdr:nvSpPr>
        <xdr:cNvPr id="3" name="Text 3"/>
        <xdr:cNvSpPr txBox="1">
          <a:spLocks noChangeArrowheads="1"/>
        </xdr:cNvSpPr>
      </xdr:nvSpPr>
      <xdr:spPr>
        <a:xfrm>
          <a:off x="85725" y="866775"/>
          <a:ext cx="7677150" cy="14859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The objective of this modification is to increase the average power providing greater multifunction capability and increase the reliability and maintainability of the radar.  Transmitter and receiver modifications will be made to the radar.</a:t>
          </a:r>
        </a:p>
      </xdr:txBody>
    </xdr:sp>
    <xdr:clientData/>
  </xdr:twoCellAnchor>
  <xdr:twoCellAnchor>
    <xdr:from>
      <xdr:col>0</xdr:col>
      <xdr:colOff>47625</xdr:colOff>
      <xdr:row>19</xdr:row>
      <xdr:rowOff>28575</xdr:rowOff>
    </xdr:from>
    <xdr:to>
      <xdr:col>21</xdr:col>
      <xdr:colOff>295275</xdr:colOff>
      <xdr:row>25</xdr:row>
      <xdr:rowOff>133350</xdr:rowOff>
    </xdr:to>
    <xdr:sp fLocksText="0">
      <xdr:nvSpPr>
        <xdr:cNvPr id="4" name="Text 4"/>
        <xdr:cNvSpPr txBox="1">
          <a:spLocks noChangeArrowheads="1"/>
        </xdr:cNvSpPr>
      </xdr:nvSpPr>
      <xdr:spPr>
        <a:xfrm>
          <a:off x="47625" y="2600325"/>
          <a:ext cx="7724775" cy="10191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Planned        Accomplished
Preliminary Design Review                                 2QFY92           2QFY92
Critical Design Review (CDR)                             3QFY93           3QFY93
Contractor Test and Evaluation (CDE)                 4QFY99           1QFY00
Development Test and Evaluation (DTE)              1QFY00           1QFY00
Initial Operational Test and Evaluation (IOTE)      2QFY02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38100</xdr:rowOff>
    </xdr:from>
    <xdr:to>
      <xdr:col>20</xdr:col>
      <xdr:colOff>200025</xdr:colOff>
      <xdr:row>2</xdr:row>
      <xdr:rowOff>104775</xdr:rowOff>
    </xdr:to>
    <xdr:sp fLocksText="0">
      <xdr:nvSpPr>
        <xdr:cNvPr id="1" name="Text 2"/>
        <xdr:cNvSpPr txBox="1">
          <a:spLocks noChangeArrowheads="1"/>
        </xdr:cNvSpPr>
      </xdr:nvSpPr>
      <xdr:spPr>
        <a:xfrm>
          <a:off x="1990725" y="190500"/>
          <a:ext cx="6019800" cy="2000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Radar Phase III 1-89-03-1231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47625</xdr:rowOff>
    </xdr:from>
    <xdr:to>
      <xdr:col>21</xdr:col>
      <xdr:colOff>171450</xdr:colOff>
      <xdr:row>2</xdr:row>
      <xdr:rowOff>104775</xdr:rowOff>
    </xdr:to>
    <xdr:sp fLocksText="0">
      <xdr:nvSpPr>
        <xdr:cNvPr id="1" name="Text 1"/>
        <xdr:cNvSpPr txBox="1">
          <a:spLocks noChangeArrowheads="1"/>
        </xdr:cNvSpPr>
      </xdr:nvSpPr>
      <xdr:spPr>
        <a:xfrm>
          <a:off x="1133475" y="200025"/>
          <a:ext cx="6515100" cy="1905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Classification Discrimination Identification (CDI) Phase III 1-92-03-1238</a:t>
          </a:r>
        </a:p>
      </xdr:txBody>
    </xdr:sp>
    <xdr:clientData/>
  </xdr:twoCellAnchor>
  <xdr:twoCellAnchor>
    <xdr:from>
      <xdr:col>3</xdr:col>
      <xdr:colOff>9525</xdr:colOff>
      <xdr:row>3</xdr:row>
      <xdr:rowOff>28575</xdr:rowOff>
    </xdr:from>
    <xdr:to>
      <xdr:col>21</xdr:col>
      <xdr:colOff>257175</xdr:colOff>
      <xdr:row>4</xdr:row>
      <xdr:rowOff>104775</xdr:rowOff>
    </xdr:to>
    <xdr:sp fLocksText="0">
      <xdr:nvSpPr>
        <xdr:cNvPr id="2" name="Text 2"/>
        <xdr:cNvSpPr txBox="1">
          <a:spLocks noChangeArrowheads="1"/>
        </xdr:cNvSpPr>
      </xdr:nvSpPr>
      <xdr:spPr>
        <a:xfrm>
          <a:off x="1657350" y="447675"/>
          <a:ext cx="607695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Radar</a:t>
          </a:r>
        </a:p>
      </xdr:txBody>
    </xdr:sp>
    <xdr:clientData/>
  </xdr:twoCellAnchor>
  <xdr:twoCellAnchor>
    <xdr:from>
      <xdr:col>0</xdr:col>
      <xdr:colOff>85725</xdr:colOff>
      <xdr:row>6</xdr:row>
      <xdr:rowOff>47625</xdr:rowOff>
    </xdr:from>
    <xdr:to>
      <xdr:col>21</xdr:col>
      <xdr:colOff>285750</xdr:colOff>
      <xdr:row>17</xdr:row>
      <xdr:rowOff>66675</xdr:rowOff>
    </xdr:to>
    <xdr:sp fLocksText="0">
      <xdr:nvSpPr>
        <xdr:cNvPr id="3" name="Text 3"/>
        <xdr:cNvSpPr txBox="1">
          <a:spLocks noChangeArrowheads="1"/>
        </xdr:cNvSpPr>
      </xdr:nvSpPr>
      <xdr:spPr>
        <a:xfrm>
          <a:off x="85725" y="866775"/>
          <a:ext cx="7677150" cy="148590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CDI III involves the integration of state-of-the-art High Range Resolution (HRR) technology into the PATRIOT radar.  This capability will provide for Tactical Ballistic Missile (TBM)/debris discrimination and categorization of Air Breathing Targets (ABT).</a:t>
          </a:r>
        </a:p>
      </xdr:txBody>
    </xdr:sp>
    <xdr:clientData/>
  </xdr:twoCellAnchor>
  <xdr:twoCellAnchor>
    <xdr:from>
      <xdr:col>0</xdr:col>
      <xdr:colOff>47625</xdr:colOff>
      <xdr:row>19</xdr:row>
      <xdr:rowOff>28575</xdr:rowOff>
    </xdr:from>
    <xdr:to>
      <xdr:col>21</xdr:col>
      <xdr:colOff>295275</xdr:colOff>
      <xdr:row>25</xdr:row>
      <xdr:rowOff>133350</xdr:rowOff>
    </xdr:to>
    <xdr:sp fLocksText="0">
      <xdr:nvSpPr>
        <xdr:cNvPr id="4" name="Text 4"/>
        <xdr:cNvSpPr txBox="1">
          <a:spLocks noChangeArrowheads="1"/>
        </xdr:cNvSpPr>
      </xdr:nvSpPr>
      <xdr:spPr>
        <a:xfrm>
          <a:off x="47625" y="2600325"/>
          <a:ext cx="7724775" cy="10191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Planned        Accomplished
Preliminary Design Review                                2QFY92           2QFY92
Critical Design Review (CDR)                            3QFY93           3QFY93
Contractor Test and Evaluation (CDE)                4QFY99           1QFY00
Development Test and Evaluation (DTE)             1QFY00           1QFY00
Initial Operational Test and Evaluation (IOTE)     2QFY02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2"/>
  <sheetViews>
    <sheetView showGridLines="0" tabSelected="1" workbookViewId="0" topLeftCell="A1">
      <selection activeCell="B33" sqref="B33"/>
    </sheetView>
  </sheetViews>
  <sheetFormatPr defaultColWidth="9.140625" defaultRowHeight="12.75"/>
  <cols>
    <col min="1" max="1" width="17.28125" style="0" customWidth="1"/>
    <col min="2" max="13" width="10.00390625" style="0" customWidth="1"/>
    <col min="14" max="16384" width="8.8515625" style="0" customWidth="1"/>
  </cols>
  <sheetData>
    <row r="1" spans="1:24" ht="9" customHeight="1">
      <c r="A1" s="1"/>
      <c r="B1" s="2"/>
      <c r="C1" s="2"/>
      <c r="D1" s="3"/>
      <c r="E1" s="4"/>
      <c r="F1" s="3"/>
      <c r="G1" s="3"/>
      <c r="H1" s="5"/>
      <c r="I1" s="6" t="s">
        <v>0</v>
      </c>
      <c r="J1" s="3"/>
      <c r="K1" s="3"/>
      <c r="L1" s="3"/>
      <c r="M1" s="5"/>
      <c r="T1" t="s">
        <v>1</v>
      </c>
      <c r="W1">
        <v>31002257</v>
      </c>
      <c r="X1" s="7"/>
    </row>
    <row r="2" spans="1:23" ht="18" customHeight="1" thickBot="1">
      <c r="A2" s="8"/>
      <c r="B2" s="9" t="s">
        <v>2</v>
      </c>
      <c r="C2" s="9"/>
      <c r="D2" s="10"/>
      <c r="E2" s="10"/>
      <c r="F2" s="10"/>
      <c r="G2" s="10"/>
      <c r="H2" s="11"/>
      <c r="I2" s="12">
        <v>37288</v>
      </c>
      <c r="J2" s="13"/>
      <c r="K2" s="13"/>
      <c r="L2" s="13"/>
      <c r="M2" s="14"/>
      <c r="T2" t="s">
        <v>3</v>
      </c>
      <c r="W2" t="s">
        <v>4</v>
      </c>
    </row>
    <row r="3" spans="1:23" ht="9" customHeight="1">
      <c r="A3" s="6" t="s">
        <v>5</v>
      </c>
      <c r="B3" s="15"/>
      <c r="C3" s="15"/>
      <c r="D3" s="3"/>
      <c r="E3" s="3"/>
      <c r="F3" s="5"/>
      <c r="G3" s="6" t="s">
        <v>6</v>
      </c>
      <c r="H3" s="3"/>
      <c r="I3" s="3"/>
      <c r="J3" s="3"/>
      <c r="K3" s="3"/>
      <c r="L3" s="3"/>
      <c r="M3" s="5"/>
      <c r="W3" t="s">
        <v>7</v>
      </c>
    </row>
    <row r="4" spans="1:13" ht="18" customHeight="1" thickBot="1">
      <c r="A4" s="16" t="s">
        <v>8</v>
      </c>
      <c r="B4" s="13"/>
      <c r="C4" s="13"/>
      <c r="D4" s="13"/>
      <c r="E4" s="13"/>
      <c r="F4" s="17"/>
      <c r="G4" s="18" t="s">
        <v>9</v>
      </c>
      <c r="H4" s="13"/>
      <c r="I4" s="13"/>
      <c r="J4" s="13"/>
      <c r="K4" s="13"/>
      <c r="L4" s="13"/>
      <c r="M4" s="14"/>
    </row>
    <row r="5" spans="1:23" ht="9" customHeight="1">
      <c r="A5" s="6" t="s">
        <v>10</v>
      </c>
      <c r="B5" s="19"/>
      <c r="C5" s="19"/>
      <c r="D5" s="19"/>
      <c r="E5" s="20" t="s">
        <v>11</v>
      </c>
      <c r="F5" s="6" t="s">
        <v>12</v>
      </c>
      <c r="G5" s="21"/>
      <c r="H5" s="19"/>
      <c r="I5" s="19"/>
      <c r="J5" s="19"/>
      <c r="K5" s="19"/>
      <c r="L5" s="19"/>
      <c r="M5" s="22"/>
      <c r="W5" t="s">
        <v>13</v>
      </c>
    </row>
    <row r="6" spans="1:23" ht="18" customHeight="1" thickBot="1">
      <c r="A6" s="23"/>
      <c r="B6" s="13"/>
      <c r="C6" s="13"/>
      <c r="D6" s="24"/>
      <c r="E6" s="25"/>
      <c r="F6" s="23"/>
      <c r="G6" s="13"/>
      <c r="H6" s="13"/>
      <c r="I6" s="13"/>
      <c r="J6" s="13"/>
      <c r="K6" s="13"/>
      <c r="L6" s="24"/>
      <c r="M6" s="26"/>
      <c r="W6">
        <v>31002257</v>
      </c>
    </row>
    <row r="7" spans="1:13" ht="12.75">
      <c r="A7" s="27"/>
      <c r="B7" s="28" t="s">
        <v>14</v>
      </c>
      <c r="C7" s="28" t="s">
        <v>15</v>
      </c>
      <c r="D7" s="29" t="s">
        <v>16</v>
      </c>
      <c r="E7" s="29" t="s">
        <v>17</v>
      </c>
      <c r="F7" s="29" t="s">
        <v>18</v>
      </c>
      <c r="G7" s="29" t="s">
        <v>19</v>
      </c>
      <c r="H7" s="29" t="s">
        <v>20</v>
      </c>
      <c r="I7" s="29" t="s">
        <v>21</v>
      </c>
      <c r="J7" s="29" t="s">
        <v>22</v>
      </c>
      <c r="K7" s="29" t="s">
        <v>23</v>
      </c>
      <c r="L7" s="30" t="s">
        <v>24</v>
      </c>
      <c r="M7" s="31" t="s">
        <v>25</v>
      </c>
    </row>
    <row r="8" spans="1:13" ht="12.75">
      <c r="A8" s="32" t="s">
        <v>26</v>
      </c>
      <c r="B8" s="33">
        <v>20</v>
      </c>
      <c r="C8" s="33"/>
      <c r="D8" s="34">
        <v>32</v>
      </c>
      <c r="E8" s="34">
        <v>40</v>
      </c>
      <c r="F8" s="34">
        <v>72</v>
      </c>
      <c r="G8" s="34"/>
      <c r="H8" s="34"/>
      <c r="I8" s="34"/>
      <c r="J8" s="34"/>
      <c r="K8" s="35"/>
      <c r="L8" s="36"/>
      <c r="M8" s="37">
        <f aca="true" t="shared" si="0" ref="M8:M14">SUM(B8:L8)</f>
        <v>164</v>
      </c>
    </row>
    <row r="9" spans="1:13" ht="12.75">
      <c r="A9" s="32" t="s">
        <v>27</v>
      </c>
      <c r="B9" s="38">
        <f>B12+B10-B11</f>
        <v>1292.1</v>
      </c>
      <c r="C9" s="38">
        <f>C12+C10-C11</f>
        <v>191.844</v>
      </c>
      <c r="D9" s="38">
        <f>D12+D10-D11</f>
        <v>374.306</v>
      </c>
      <c r="E9" s="38">
        <f>E12+E10-E11</f>
        <v>357.692</v>
      </c>
      <c r="F9" s="38">
        <f>F12+F10-F11</f>
        <v>731.455</v>
      </c>
      <c r="G9" s="38"/>
      <c r="H9" s="38"/>
      <c r="I9" s="38"/>
      <c r="J9" s="38"/>
      <c r="K9" s="38"/>
      <c r="L9" s="38"/>
      <c r="M9" s="39">
        <f t="shared" si="0"/>
        <v>2947.397</v>
      </c>
    </row>
    <row r="10" spans="1:13" ht="15" customHeight="1">
      <c r="A10" s="32" t="s">
        <v>28</v>
      </c>
      <c r="B10" s="40"/>
      <c r="C10" s="40"/>
      <c r="D10" s="40"/>
      <c r="E10" s="40"/>
      <c r="F10" s="40"/>
      <c r="G10" s="40"/>
      <c r="H10" s="40"/>
      <c r="I10" s="40"/>
      <c r="J10" s="40"/>
      <c r="K10" s="40"/>
      <c r="L10" s="40"/>
      <c r="M10" s="41">
        <f t="shared" si="0"/>
        <v>0</v>
      </c>
    </row>
    <row r="11" spans="1:13" ht="15" customHeight="1">
      <c r="A11" s="42" t="s">
        <v>29</v>
      </c>
      <c r="B11" s="43"/>
      <c r="C11" s="43"/>
      <c r="D11" s="43"/>
      <c r="E11" s="43"/>
      <c r="F11" s="43"/>
      <c r="G11" s="43"/>
      <c r="H11" s="43"/>
      <c r="I11" s="43"/>
      <c r="J11" s="43"/>
      <c r="K11" s="43"/>
      <c r="L11" s="43"/>
      <c r="M11" s="41">
        <f t="shared" si="0"/>
        <v>0</v>
      </c>
    </row>
    <row r="12" spans="1:13" ht="15" customHeight="1">
      <c r="A12" s="42" t="s">
        <v>30</v>
      </c>
      <c r="B12" s="44">
        <v>1292.1</v>
      </c>
      <c r="C12" s="44">
        <v>191.844</v>
      </c>
      <c r="D12" s="45">
        <v>374.306</v>
      </c>
      <c r="E12" s="45">
        <v>357.692</v>
      </c>
      <c r="F12" s="45">
        <v>731.455</v>
      </c>
      <c r="G12" s="45"/>
      <c r="H12" s="45"/>
      <c r="I12" s="45"/>
      <c r="J12" s="45"/>
      <c r="K12" s="45"/>
      <c r="L12" s="44"/>
      <c r="M12" s="39">
        <f t="shared" si="0"/>
        <v>2947.397</v>
      </c>
    </row>
    <row r="13" spans="1:13" ht="15" customHeight="1">
      <c r="A13" s="46" t="s">
        <v>31</v>
      </c>
      <c r="B13" s="47"/>
      <c r="C13" s="47"/>
      <c r="D13" s="47"/>
      <c r="E13" s="47"/>
      <c r="F13" s="47"/>
      <c r="G13" s="47"/>
      <c r="H13" s="47"/>
      <c r="I13" s="47"/>
      <c r="J13" s="47"/>
      <c r="K13" s="47"/>
      <c r="L13" s="47"/>
      <c r="M13" s="41">
        <f t="shared" si="0"/>
        <v>0</v>
      </c>
    </row>
    <row r="14" spans="1:13" ht="15" customHeight="1">
      <c r="A14" s="46" t="s">
        <v>32</v>
      </c>
      <c r="B14" s="48">
        <f>B12+B13</f>
        <v>1292.1</v>
      </c>
      <c r="C14" s="48">
        <f>C12+C13</f>
        <v>191.844</v>
      </c>
      <c r="D14" s="48">
        <f>D12+D13</f>
        <v>374.306</v>
      </c>
      <c r="E14" s="48">
        <f>E12+E13</f>
        <v>357.692</v>
      </c>
      <c r="F14" s="48">
        <f>F12+F13</f>
        <v>731.455</v>
      </c>
      <c r="G14" s="48"/>
      <c r="H14" s="48"/>
      <c r="I14" s="48"/>
      <c r="J14" s="48"/>
      <c r="K14" s="48"/>
      <c r="L14" s="48"/>
      <c r="M14" s="39">
        <f t="shared" si="0"/>
        <v>2947.397</v>
      </c>
    </row>
    <row r="15" spans="1:13" ht="15" customHeight="1">
      <c r="A15" s="46" t="s">
        <v>33</v>
      </c>
      <c r="B15" s="47"/>
      <c r="C15" s="47"/>
      <c r="D15" s="47"/>
      <c r="E15" s="47"/>
      <c r="F15" s="47"/>
      <c r="G15" s="47"/>
      <c r="H15" s="47"/>
      <c r="I15" s="47"/>
      <c r="J15" s="47"/>
      <c r="K15" s="47"/>
      <c r="L15" s="47"/>
      <c r="M15" s="49"/>
    </row>
    <row r="16" spans="1:13" ht="15" customHeight="1" thickBot="1">
      <c r="A16" s="50" t="s">
        <v>34</v>
      </c>
      <c r="B16" s="51"/>
      <c r="C16" s="51"/>
      <c r="D16" s="52"/>
      <c r="E16" s="52"/>
      <c r="F16" s="52"/>
      <c r="G16" s="52"/>
      <c r="H16" s="52"/>
      <c r="I16" s="52"/>
      <c r="J16" s="52"/>
      <c r="K16" s="52"/>
      <c r="L16" s="52"/>
      <c r="M16" s="53"/>
    </row>
    <row r="17" spans="1:13" ht="15" customHeight="1">
      <c r="A17" s="54"/>
      <c r="B17" s="55"/>
      <c r="C17" s="55"/>
      <c r="D17" s="55"/>
      <c r="E17" s="55"/>
      <c r="F17" s="55"/>
      <c r="G17" s="55"/>
      <c r="H17" s="55"/>
      <c r="I17" s="55"/>
      <c r="J17" s="55"/>
      <c r="K17" s="55"/>
      <c r="L17" s="55"/>
      <c r="M17" s="56"/>
    </row>
    <row r="18" spans="1:13" ht="15" customHeight="1">
      <c r="A18" s="54"/>
      <c r="B18" s="55"/>
      <c r="C18" s="55"/>
      <c r="D18" s="55"/>
      <c r="E18" s="55"/>
      <c r="F18" s="55"/>
      <c r="G18" s="55"/>
      <c r="H18" s="55"/>
      <c r="I18" s="55"/>
      <c r="J18" s="55"/>
      <c r="K18" s="55"/>
      <c r="L18" s="55"/>
      <c r="M18" s="56"/>
    </row>
    <row r="19" spans="1:13" ht="15" customHeight="1">
      <c r="A19" s="54"/>
      <c r="B19" s="55"/>
      <c r="C19" s="55"/>
      <c r="D19" s="55"/>
      <c r="E19" s="55"/>
      <c r="F19" s="55"/>
      <c r="G19" s="55"/>
      <c r="H19" s="55"/>
      <c r="I19" s="55"/>
      <c r="J19" s="55"/>
      <c r="K19" s="55"/>
      <c r="L19" s="55"/>
      <c r="M19" s="56"/>
    </row>
    <row r="20" spans="1:13" ht="15" customHeight="1">
      <c r="A20" s="54"/>
      <c r="B20" s="55"/>
      <c r="C20" s="55"/>
      <c r="D20" s="55"/>
      <c r="E20" s="55"/>
      <c r="F20" s="55"/>
      <c r="G20" s="55"/>
      <c r="H20" s="55"/>
      <c r="I20" s="55"/>
      <c r="J20" s="55"/>
      <c r="K20" s="55"/>
      <c r="L20" s="55"/>
      <c r="M20" s="56"/>
    </row>
    <row r="21" spans="1:13" ht="15" customHeight="1">
      <c r="A21" s="54"/>
      <c r="B21" s="55"/>
      <c r="C21" s="55"/>
      <c r="D21" s="55"/>
      <c r="E21" s="55"/>
      <c r="F21" s="55"/>
      <c r="G21" s="55"/>
      <c r="H21" s="55"/>
      <c r="I21" s="55"/>
      <c r="J21" s="55"/>
      <c r="K21" s="55"/>
      <c r="L21" s="55"/>
      <c r="M21" s="56"/>
    </row>
    <row r="22" spans="1:13" ht="15" customHeight="1">
      <c r="A22" s="54"/>
      <c r="B22" s="55"/>
      <c r="C22" s="55"/>
      <c r="D22" s="55"/>
      <c r="E22" s="55"/>
      <c r="F22" s="55"/>
      <c r="G22" s="55"/>
      <c r="H22" s="55"/>
      <c r="I22" s="55"/>
      <c r="J22" s="55"/>
      <c r="K22" s="55"/>
      <c r="L22" s="55"/>
      <c r="M22" s="56"/>
    </row>
    <row r="23" spans="1:13" ht="15" customHeight="1">
      <c r="A23" s="54"/>
      <c r="B23" s="55"/>
      <c r="C23" s="55"/>
      <c r="D23" s="55"/>
      <c r="E23" s="55"/>
      <c r="F23" s="55"/>
      <c r="G23" s="55"/>
      <c r="H23" s="55"/>
      <c r="I23" s="55"/>
      <c r="J23" s="55"/>
      <c r="K23" s="55"/>
      <c r="L23" s="55"/>
      <c r="M23" s="56"/>
    </row>
    <row r="24" spans="1:13" ht="15" customHeight="1">
      <c r="A24" s="54"/>
      <c r="B24" s="55"/>
      <c r="C24" s="55"/>
      <c r="D24" s="55"/>
      <c r="E24" s="55"/>
      <c r="F24" s="55"/>
      <c r="G24" s="55"/>
      <c r="H24" s="55"/>
      <c r="I24" s="55"/>
      <c r="J24" s="55"/>
      <c r="K24" s="55"/>
      <c r="L24" s="55"/>
      <c r="M24" s="56"/>
    </row>
    <row r="25" spans="1:13" ht="15" customHeight="1">
      <c r="A25" s="54"/>
      <c r="B25" s="55"/>
      <c r="C25" s="55"/>
      <c r="D25" s="55"/>
      <c r="E25" s="55"/>
      <c r="F25" s="55"/>
      <c r="G25" s="55"/>
      <c r="H25" s="55"/>
      <c r="I25" s="55"/>
      <c r="J25" s="55"/>
      <c r="K25" s="55"/>
      <c r="L25" s="55"/>
      <c r="M25" s="56"/>
    </row>
    <row r="26" spans="1:13" ht="15" customHeight="1">
      <c r="A26" s="54"/>
      <c r="B26" s="55"/>
      <c r="C26" s="55"/>
      <c r="D26" s="55"/>
      <c r="E26" s="55"/>
      <c r="F26" s="55"/>
      <c r="G26" s="55"/>
      <c r="H26" s="55"/>
      <c r="I26" s="55"/>
      <c r="J26" s="55"/>
      <c r="K26" s="55"/>
      <c r="L26" s="55"/>
      <c r="M26" s="56"/>
    </row>
    <row r="27" spans="1:13" ht="15" customHeight="1">
      <c r="A27" s="54"/>
      <c r="B27" s="55"/>
      <c r="C27" s="55"/>
      <c r="D27" s="55"/>
      <c r="E27" s="55"/>
      <c r="F27" s="55"/>
      <c r="G27" s="55"/>
      <c r="H27" s="55"/>
      <c r="I27" s="55"/>
      <c r="J27" s="55"/>
      <c r="K27" s="55"/>
      <c r="L27" s="55"/>
      <c r="M27" s="56"/>
    </row>
    <row r="28" spans="1:13" ht="15" customHeight="1">
      <c r="A28" s="54"/>
      <c r="B28" s="55"/>
      <c r="C28" s="55"/>
      <c r="D28" s="55"/>
      <c r="E28" s="55"/>
      <c r="F28" s="55"/>
      <c r="G28" s="55"/>
      <c r="H28" s="55"/>
      <c r="I28" s="55"/>
      <c r="J28" s="55"/>
      <c r="K28" s="55"/>
      <c r="L28" s="55"/>
      <c r="M28" s="56"/>
    </row>
    <row r="29" spans="1:13" ht="15" customHeight="1">
      <c r="A29" s="54"/>
      <c r="B29" s="55"/>
      <c r="C29" s="55"/>
      <c r="D29" s="55"/>
      <c r="E29" s="55"/>
      <c r="F29" s="55"/>
      <c r="G29" s="55"/>
      <c r="H29" s="55"/>
      <c r="I29" s="55"/>
      <c r="J29" s="55"/>
      <c r="K29" s="55"/>
      <c r="L29" s="55"/>
      <c r="M29" s="56"/>
    </row>
    <row r="30" spans="1:13" ht="15" customHeight="1">
      <c r="A30" s="54"/>
      <c r="B30" s="55"/>
      <c r="C30" s="55"/>
      <c r="D30" s="55"/>
      <c r="E30" s="55"/>
      <c r="F30" s="55"/>
      <c r="G30" s="55"/>
      <c r="H30" s="55"/>
      <c r="I30" s="55"/>
      <c r="J30" s="55"/>
      <c r="K30" s="55"/>
      <c r="L30" s="55"/>
      <c r="M30" s="56"/>
    </row>
    <row r="31" spans="1:13" ht="15" customHeight="1">
      <c r="A31" s="54"/>
      <c r="B31" s="55"/>
      <c r="C31" s="55"/>
      <c r="D31" s="55"/>
      <c r="E31" s="55"/>
      <c r="F31" s="55"/>
      <c r="G31" s="55"/>
      <c r="H31" s="55"/>
      <c r="I31" s="55"/>
      <c r="J31" s="55"/>
      <c r="K31" s="55"/>
      <c r="L31" s="55"/>
      <c r="M31" s="56"/>
    </row>
    <row r="32" spans="1:13" ht="3" customHeight="1" thickBot="1">
      <c r="A32" s="57"/>
      <c r="B32" s="58"/>
      <c r="C32" s="58"/>
      <c r="D32" s="58"/>
      <c r="E32" s="58"/>
      <c r="F32" s="58"/>
      <c r="G32" s="58"/>
      <c r="H32" s="58"/>
      <c r="I32" s="58"/>
      <c r="J32" s="58"/>
      <c r="K32" s="58"/>
      <c r="L32" s="58"/>
      <c r="M32" s="59"/>
    </row>
    <row r="33" spans="1:13" ht="12.75">
      <c r="A33" s="60"/>
      <c r="B33" s="60"/>
      <c r="C33" s="60"/>
      <c r="D33" s="60"/>
      <c r="E33" s="60"/>
      <c r="F33" s="60"/>
      <c r="G33" s="60"/>
      <c r="H33" s="60"/>
      <c r="I33" s="60"/>
      <c r="J33" s="60"/>
      <c r="K33" s="60"/>
      <c r="L33" s="60"/>
      <c r="M33" s="60"/>
    </row>
    <row r="34" spans="1:13" s="62" customFormat="1" ht="11.25">
      <c r="A34" s="61"/>
      <c r="B34" s="61"/>
      <c r="C34" s="61"/>
      <c r="D34" s="61"/>
      <c r="E34" s="61"/>
      <c r="F34" s="61"/>
      <c r="G34" s="61"/>
      <c r="H34" s="61"/>
      <c r="I34" s="61"/>
      <c r="J34" s="61"/>
      <c r="K34" s="61"/>
      <c r="L34" s="61"/>
      <c r="M34" s="61"/>
    </row>
    <row r="35" spans="1:13" s="62" customFormat="1" ht="11.25">
      <c r="A35" s="61"/>
      <c r="B35" s="61"/>
      <c r="C35" s="61"/>
      <c r="D35" s="61"/>
      <c r="E35" s="61"/>
      <c r="F35" s="61"/>
      <c r="G35" s="61"/>
      <c r="H35" s="61"/>
      <c r="I35" s="61"/>
      <c r="J35" s="61"/>
      <c r="K35" s="61"/>
      <c r="L35" s="61"/>
      <c r="M35" s="61"/>
    </row>
    <row r="36" spans="1:13" s="62" customFormat="1" ht="11.25">
      <c r="A36" s="61"/>
      <c r="B36" s="61"/>
      <c r="C36" s="61"/>
      <c r="D36" s="61"/>
      <c r="E36" s="61"/>
      <c r="F36" s="61"/>
      <c r="G36" s="61"/>
      <c r="H36" s="61"/>
      <c r="I36" s="61"/>
      <c r="J36" s="61"/>
      <c r="K36" s="61"/>
      <c r="L36" s="61"/>
      <c r="M36" s="61"/>
    </row>
    <row r="37" spans="1:13" s="62" customFormat="1" ht="11.25">
      <c r="A37" s="61"/>
      <c r="B37" s="61"/>
      <c r="C37" s="61"/>
      <c r="D37" s="61"/>
      <c r="E37" s="61"/>
      <c r="F37" s="61"/>
      <c r="G37" s="61"/>
      <c r="H37" s="61"/>
      <c r="I37" s="61"/>
      <c r="J37" s="61"/>
      <c r="K37" s="61"/>
      <c r="L37" s="61"/>
      <c r="M37" s="61"/>
    </row>
    <row r="38" spans="1:13" s="62" customFormat="1" ht="11.25">
      <c r="A38" s="61"/>
      <c r="B38" s="61"/>
      <c r="C38" s="61"/>
      <c r="D38" s="61"/>
      <c r="E38" s="61"/>
      <c r="F38" s="61"/>
      <c r="G38" s="61"/>
      <c r="H38" s="61"/>
      <c r="I38" s="61"/>
      <c r="J38" s="61"/>
      <c r="K38" s="61"/>
      <c r="L38" s="61"/>
      <c r="M38" s="61"/>
    </row>
    <row r="39" spans="1:13" s="62" customFormat="1" ht="11.25">
      <c r="A39" s="61"/>
      <c r="B39" s="61"/>
      <c r="C39" s="61"/>
      <c r="D39" s="61"/>
      <c r="E39" s="61"/>
      <c r="F39" s="61"/>
      <c r="G39" s="61"/>
      <c r="H39" s="61"/>
      <c r="I39" s="61"/>
      <c r="J39" s="61"/>
      <c r="K39" s="61"/>
      <c r="L39" s="61"/>
      <c r="M39" s="61"/>
    </row>
    <row r="40" spans="1:13" s="62" customFormat="1" ht="11.25">
      <c r="A40" s="61"/>
      <c r="B40" s="61"/>
      <c r="C40" s="61"/>
      <c r="D40" s="61"/>
      <c r="E40" s="61"/>
      <c r="F40" s="61"/>
      <c r="G40" s="61"/>
      <c r="H40" s="61"/>
      <c r="I40" s="61"/>
      <c r="J40" s="61"/>
      <c r="K40" s="61"/>
      <c r="L40" s="61"/>
      <c r="M40" s="61"/>
    </row>
    <row r="41" spans="1:13" s="62" customFormat="1" ht="11.25">
      <c r="A41" s="61"/>
      <c r="B41" s="61"/>
      <c r="C41" s="61"/>
      <c r="D41" s="61"/>
      <c r="E41" s="61"/>
      <c r="F41" s="61"/>
      <c r="G41" s="61"/>
      <c r="H41" s="61"/>
      <c r="I41" s="61"/>
      <c r="J41" s="61"/>
      <c r="K41" s="61"/>
      <c r="L41" s="61"/>
      <c r="M41" s="61"/>
    </row>
    <row r="42" spans="1:13" s="62" customFormat="1" ht="11.25">
      <c r="A42" s="61"/>
      <c r="B42" s="61"/>
      <c r="C42" s="61"/>
      <c r="D42" s="61"/>
      <c r="E42" s="61"/>
      <c r="F42" s="61"/>
      <c r="G42" s="61"/>
      <c r="H42" s="61"/>
      <c r="I42" s="61"/>
      <c r="J42" s="61"/>
      <c r="K42" s="61"/>
      <c r="L42" s="61"/>
      <c r="M42" s="61"/>
    </row>
    <row r="43" spans="1:13" s="62" customFormat="1" ht="11.25">
      <c r="A43" s="61"/>
      <c r="B43" s="61"/>
      <c r="C43" s="61"/>
      <c r="D43" s="61"/>
      <c r="E43" s="61"/>
      <c r="F43" s="61"/>
      <c r="G43" s="61"/>
      <c r="H43" s="61"/>
      <c r="I43" s="61"/>
      <c r="J43" s="61"/>
      <c r="K43" s="61"/>
      <c r="L43" s="61"/>
      <c r="M43" s="61"/>
    </row>
    <row r="44" spans="1:13" s="62" customFormat="1" ht="11.25">
      <c r="A44" s="61"/>
      <c r="B44" s="61"/>
      <c r="C44" s="61"/>
      <c r="D44" s="61"/>
      <c r="E44" s="61"/>
      <c r="F44" s="61"/>
      <c r="G44" s="61"/>
      <c r="H44" s="61"/>
      <c r="I44" s="61"/>
      <c r="J44" s="61"/>
      <c r="K44" s="61"/>
      <c r="L44" s="61"/>
      <c r="M44" s="61"/>
    </row>
    <row r="45" spans="1:13" s="62" customFormat="1" ht="11.25">
      <c r="A45" s="61"/>
      <c r="B45" s="61"/>
      <c r="C45" s="61"/>
      <c r="D45" s="61"/>
      <c r="E45" s="61"/>
      <c r="F45" s="61"/>
      <c r="G45" s="61"/>
      <c r="H45" s="61"/>
      <c r="I45" s="61"/>
      <c r="J45" s="61"/>
      <c r="K45" s="61"/>
      <c r="L45" s="61"/>
      <c r="M45" s="61"/>
    </row>
    <row r="46" spans="1:13" s="62" customFormat="1" ht="11.25">
      <c r="A46" s="61"/>
      <c r="B46" s="61"/>
      <c r="C46" s="61"/>
      <c r="D46" s="61"/>
      <c r="E46" s="61"/>
      <c r="F46" s="61"/>
      <c r="G46" s="61"/>
      <c r="H46" s="61"/>
      <c r="I46" s="61"/>
      <c r="J46" s="61"/>
      <c r="K46" s="61"/>
      <c r="L46" s="61"/>
      <c r="M46" s="61"/>
    </row>
    <row r="47" spans="1:13" s="62" customFormat="1" ht="11.25">
      <c r="A47" s="61"/>
      <c r="B47" s="61"/>
      <c r="C47" s="61"/>
      <c r="D47" s="61"/>
      <c r="E47" s="61"/>
      <c r="F47" s="61"/>
      <c r="G47" s="61"/>
      <c r="H47" s="61"/>
      <c r="I47" s="61"/>
      <c r="J47" s="61"/>
      <c r="K47" s="61"/>
      <c r="L47" s="61"/>
      <c r="M47" s="61"/>
    </row>
    <row r="48" spans="1:13" s="62" customFormat="1" ht="11.25">
      <c r="A48" s="61"/>
      <c r="B48" s="61"/>
      <c r="C48" s="61"/>
      <c r="D48" s="61"/>
      <c r="E48" s="61"/>
      <c r="F48" s="61"/>
      <c r="G48" s="61"/>
      <c r="H48" s="61"/>
      <c r="I48" s="61"/>
      <c r="J48" s="61"/>
      <c r="K48" s="61"/>
      <c r="L48" s="61"/>
      <c r="M48" s="61"/>
    </row>
    <row r="49" spans="1:13" s="62" customFormat="1" ht="11.25">
      <c r="A49" s="61"/>
      <c r="B49" s="61"/>
      <c r="C49" s="61"/>
      <c r="D49" s="61"/>
      <c r="E49" s="61"/>
      <c r="F49" s="61"/>
      <c r="G49" s="61"/>
      <c r="H49" s="61"/>
      <c r="I49" s="61"/>
      <c r="J49" s="61"/>
      <c r="K49" s="61"/>
      <c r="L49" s="61"/>
      <c r="M49" s="61"/>
    </row>
    <row r="50" spans="1:13" s="62" customFormat="1" ht="11.25">
      <c r="A50" s="61"/>
      <c r="B50" s="61"/>
      <c r="C50" s="61"/>
      <c r="D50" s="61"/>
      <c r="E50" s="61"/>
      <c r="F50" s="61"/>
      <c r="G50" s="61"/>
      <c r="H50" s="61"/>
      <c r="I50" s="61"/>
      <c r="J50" s="61"/>
      <c r="K50" s="61"/>
      <c r="L50" s="61"/>
      <c r="M50" s="61"/>
    </row>
    <row r="51" spans="1:13" s="62" customFormat="1" ht="11.25">
      <c r="A51" s="61"/>
      <c r="B51" s="61"/>
      <c r="C51" s="61"/>
      <c r="D51" s="61"/>
      <c r="E51" s="61"/>
      <c r="F51" s="61"/>
      <c r="G51" s="61"/>
      <c r="H51" s="61"/>
      <c r="I51" s="61"/>
      <c r="J51" s="61"/>
      <c r="K51" s="61"/>
      <c r="L51" s="61"/>
      <c r="M51" s="61"/>
    </row>
    <row r="52" spans="1:13" s="62" customFormat="1" ht="11.25">
      <c r="A52" s="61"/>
      <c r="B52" s="61"/>
      <c r="C52" s="61"/>
      <c r="D52" s="61"/>
      <c r="E52" s="61"/>
      <c r="F52" s="61"/>
      <c r="G52" s="61"/>
      <c r="H52" s="61"/>
      <c r="I52" s="61"/>
      <c r="J52" s="61"/>
      <c r="K52" s="61"/>
      <c r="L52" s="61"/>
      <c r="M52" s="61"/>
    </row>
    <row r="53" spans="1:13" s="62" customFormat="1" ht="11.25">
      <c r="A53" s="61"/>
      <c r="B53" s="61"/>
      <c r="C53" s="61"/>
      <c r="D53" s="61"/>
      <c r="E53" s="61"/>
      <c r="F53" s="61"/>
      <c r="G53" s="61"/>
      <c r="H53" s="61"/>
      <c r="I53" s="61"/>
      <c r="J53" s="61"/>
      <c r="K53" s="61"/>
      <c r="L53" s="61"/>
      <c r="M53" s="61"/>
    </row>
    <row r="54" spans="1:13" s="62" customFormat="1" ht="11.25">
      <c r="A54" s="61"/>
      <c r="B54" s="61"/>
      <c r="C54" s="61"/>
      <c r="D54" s="61"/>
      <c r="E54" s="61"/>
      <c r="F54" s="61"/>
      <c r="G54" s="61"/>
      <c r="H54" s="61"/>
      <c r="I54" s="61"/>
      <c r="J54" s="61"/>
      <c r="K54" s="61"/>
      <c r="L54" s="61"/>
      <c r="M54" s="61"/>
    </row>
    <row r="55" spans="1:13" s="62" customFormat="1" ht="11.25">
      <c r="A55" s="61"/>
      <c r="B55" s="61"/>
      <c r="C55" s="61"/>
      <c r="D55" s="61"/>
      <c r="E55" s="61"/>
      <c r="F55" s="61"/>
      <c r="G55" s="61"/>
      <c r="H55" s="61"/>
      <c r="I55" s="61"/>
      <c r="J55" s="61"/>
      <c r="K55" s="61"/>
      <c r="L55" s="61"/>
      <c r="M55" s="61"/>
    </row>
    <row r="56" spans="1:13" s="62" customFormat="1" ht="11.25">
      <c r="A56" s="61"/>
      <c r="B56" s="61"/>
      <c r="C56" s="61"/>
      <c r="D56" s="61"/>
      <c r="E56" s="61"/>
      <c r="F56" s="61"/>
      <c r="G56" s="61"/>
      <c r="H56" s="61"/>
      <c r="I56" s="61"/>
      <c r="J56" s="61"/>
      <c r="K56" s="61"/>
      <c r="L56" s="61"/>
      <c r="M56" s="61"/>
    </row>
    <row r="57" spans="1:13" s="62" customFormat="1" ht="11.25">
      <c r="A57" s="61"/>
      <c r="B57" s="61"/>
      <c r="C57" s="61"/>
      <c r="D57" s="61"/>
      <c r="E57" s="61"/>
      <c r="F57" s="61"/>
      <c r="G57" s="61"/>
      <c r="H57" s="61"/>
      <c r="I57" s="61"/>
      <c r="J57" s="61"/>
      <c r="K57" s="61"/>
      <c r="L57" s="61"/>
      <c r="M57" s="61"/>
    </row>
    <row r="58" spans="1:13" s="62" customFormat="1" ht="11.25">
      <c r="A58" s="61"/>
      <c r="B58" s="61"/>
      <c r="C58" s="61"/>
      <c r="D58" s="61"/>
      <c r="E58" s="61"/>
      <c r="F58" s="61"/>
      <c r="G58" s="61"/>
      <c r="H58" s="61"/>
      <c r="I58" s="61"/>
      <c r="J58" s="61"/>
      <c r="K58" s="61"/>
      <c r="L58" s="61"/>
      <c r="M58" s="61"/>
    </row>
    <row r="59" spans="1:13" s="62" customFormat="1" ht="11.25">
      <c r="A59" s="61"/>
      <c r="B59" s="61"/>
      <c r="C59" s="61"/>
      <c r="D59" s="61"/>
      <c r="E59" s="61"/>
      <c r="F59" s="61"/>
      <c r="G59" s="61"/>
      <c r="H59" s="61"/>
      <c r="I59" s="61"/>
      <c r="J59" s="61"/>
      <c r="K59" s="61"/>
      <c r="L59" s="61"/>
      <c r="M59" s="61"/>
    </row>
    <row r="60" spans="1:13" s="62" customFormat="1" ht="11.25">
      <c r="A60" s="61"/>
      <c r="B60" s="61"/>
      <c r="C60" s="61"/>
      <c r="D60" s="61"/>
      <c r="E60" s="61"/>
      <c r="F60" s="61"/>
      <c r="G60" s="61"/>
      <c r="H60" s="61"/>
      <c r="I60" s="61"/>
      <c r="J60" s="61"/>
      <c r="K60" s="61"/>
      <c r="L60" s="61"/>
      <c r="M60" s="61"/>
    </row>
    <row r="61" spans="1:13" s="62" customFormat="1" ht="11.25">
      <c r="A61" s="61"/>
      <c r="B61" s="61"/>
      <c r="C61" s="61"/>
      <c r="D61" s="61"/>
      <c r="E61" s="61"/>
      <c r="F61" s="61"/>
      <c r="G61" s="61"/>
      <c r="H61" s="61"/>
      <c r="I61" s="61"/>
      <c r="J61" s="61"/>
      <c r="K61" s="61"/>
      <c r="L61" s="61"/>
      <c r="M61" s="61"/>
    </row>
    <row r="62" spans="1:13" s="62" customFormat="1" ht="11.25">
      <c r="A62" s="61"/>
      <c r="B62" s="61"/>
      <c r="C62" s="61"/>
      <c r="D62" s="61"/>
      <c r="E62" s="61"/>
      <c r="F62" s="61"/>
      <c r="G62" s="61"/>
      <c r="H62" s="61"/>
      <c r="I62" s="61"/>
      <c r="J62" s="61"/>
      <c r="K62" s="61"/>
      <c r="L62" s="61"/>
      <c r="M62" s="61"/>
    </row>
    <row r="63" spans="1:13" s="62" customFormat="1" ht="11.25">
      <c r="A63" s="61"/>
      <c r="B63" s="61"/>
      <c r="C63" s="61"/>
      <c r="D63" s="61"/>
      <c r="E63" s="61"/>
      <c r="F63" s="61"/>
      <c r="G63" s="61"/>
      <c r="H63" s="61"/>
      <c r="I63" s="61"/>
      <c r="J63" s="61"/>
      <c r="K63" s="61"/>
      <c r="L63" s="61"/>
      <c r="M63" s="61"/>
    </row>
    <row r="64" spans="1:13" s="62" customFormat="1" ht="11.25">
      <c r="A64" s="61"/>
      <c r="B64" s="61"/>
      <c r="C64" s="61"/>
      <c r="D64" s="61"/>
      <c r="E64" s="61"/>
      <c r="F64" s="61"/>
      <c r="G64" s="61"/>
      <c r="H64" s="61"/>
      <c r="I64" s="61"/>
      <c r="J64" s="61"/>
      <c r="K64" s="61"/>
      <c r="L64" s="61"/>
      <c r="M64" s="61"/>
    </row>
    <row r="65" spans="1:13" s="62" customFormat="1" ht="11.25">
      <c r="A65" s="61"/>
      <c r="B65" s="61"/>
      <c r="C65" s="61"/>
      <c r="D65" s="61"/>
      <c r="E65" s="61"/>
      <c r="F65" s="61"/>
      <c r="G65" s="61"/>
      <c r="H65" s="61"/>
      <c r="I65" s="61"/>
      <c r="J65" s="61"/>
      <c r="K65" s="61"/>
      <c r="L65" s="61"/>
      <c r="M65" s="61"/>
    </row>
    <row r="66" spans="1:13" s="62" customFormat="1" ht="11.25">
      <c r="A66" s="61"/>
      <c r="B66" s="61"/>
      <c r="C66" s="61"/>
      <c r="D66" s="61"/>
      <c r="E66" s="61"/>
      <c r="F66" s="61"/>
      <c r="G66" s="61"/>
      <c r="H66" s="61"/>
      <c r="I66" s="61"/>
      <c r="J66" s="61"/>
      <c r="K66" s="61"/>
      <c r="L66" s="61"/>
      <c r="M66" s="61"/>
    </row>
    <row r="67" spans="1:13" s="62" customFormat="1" ht="11.25">
      <c r="A67" s="61"/>
      <c r="B67" s="61"/>
      <c r="C67" s="61"/>
      <c r="D67" s="61"/>
      <c r="E67" s="61"/>
      <c r="F67" s="61"/>
      <c r="G67" s="61"/>
      <c r="H67" s="61"/>
      <c r="I67" s="61"/>
      <c r="J67" s="61"/>
      <c r="K67" s="61"/>
      <c r="L67" s="61"/>
      <c r="M67" s="61"/>
    </row>
    <row r="68" spans="1:13" s="62" customFormat="1" ht="11.25">
      <c r="A68" s="61"/>
      <c r="B68" s="61"/>
      <c r="C68" s="61"/>
      <c r="D68" s="61"/>
      <c r="E68" s="61"/>
      <c r="F68" s="61"/>
      <c r="G68" s="61"/>
      <c r="H68" s="61"/>
      <c r="I68" s="61"/>
      <c r="J68" s="61"/>
      <c r="K68" s="61"/>
      <c r="L68" s="61"/>
      <c r="M68" s="61"/>
    </row>
    <row r="69" spans="1:13" s="62" customFormat="1" ht="11.25">
      <c r="A69" s="61"/>
      <c r="B69" s="61"/>
      <c r="C69" s="61"/>
      <c r="D69" s="61"/>
      <c r="E69" s="61"/>
      <c r="F69" s="61"/>
      <c r="G69" s="61"/>
      <c r="H69" s="61"/>
      <c r="I69" s="61"/>
      <c r="J69" s="61"/>
      <c r="K69" s="61"/>
      <c r="L69" s="61"/>
      <c r="M69" s="61"/>
    </row>
    <row r="70" spans="1:13" s="62" customFormat="1" ht="11.25">
      <c r="A70" s="61"/>
      <c r="B70" s="61"/>
      <c r="C70" s="61"/>
      <c r="D70" s="61"/>
      <c r="E70" s="61"/>
      <c r="F70" s="61"/>
      <c r="G70" s="61"/>
      <c r="H70" s="61"/>
      <c r="I70" s="61"/>
      <c r="J70" s="61"/>
      <c r="K70" s="61"/>
      <c r="L70" s="61"/>
      <c r="M70" s="61"/>
    </row>
    <row r="71" spans="1:13" s="62" customFormat="1" ht="11.25">
      <c r="A71" s="61"/>
      <c r="B71" s="61"/>
      <c r="C71" s="61"/>
      <c r="D71" s="61"/>
      <c r="E71" s="61"/>
      <c r="F71" s="61"/>
      <c r="G71" s="61"/>
      <c r="H71" s="61"/>
      <c r="I71" s="61"/>
      <c r="J71" s="61"/>
      <c r="K71" s="61"/>
      <c r="L71" s="61"/>
      <c r="M71" s="61"/>
    </row>
    <row r="72" spans="1:13" s="62" customFormat="1" ht="11.25">
      <c r="A72" s="61"/>
      <c r="B72" s="61"/>
      <c r="C72" s="61"/>
      <c r="D72" s="61"/>
      <c r="E72" s="61"/>
      <c r="F72" s="61"/>
      <c r="G72" s="61"/>
      <c r="H72" s="61"/>
      <c r="I72" s="61"/>
      <c r="J72" s="61"/>
      <c r="K72" s="61"/>
      <c r="L72" s="61"/>
      <c r="M72" s="61"/>
    </row>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sheetData>
  <printOptions horizontalCentered="1" verticalCentered="1"/>
  <pageMargins left="0.65" right="0.65" top="0.75" bottom="0.63" header="0.5" footer="0.25"/>
  <pageSetup blackAndWhite="1" horizontalDpi="300" verticalDpi="300" orientation="landscape" scale="90" r:id="rId2"/>
  <headerFooter alignWithMargins="0">
    <oddFooter>&amp;C&amp;8 Item No. 10 &amp;8 Page &amp;P of &amp;N&amp;R&amp;8Exhibit P-40,
Budget Item Justification Sheet</oddFooter>
  </headerFooter>
  <drawing r:id="rId1"/>
</worksheet>
</file>

<file path=xl/worksheets/sheet10.xml><?xml version="1.0" encoding="utf-8"?>
<worksheet xmlns="http://schemas.openxmlformats.org/spreadsheetml/2006/main" xmlns:r="http://schemas.openxmlformats.org/officeDocument/2006/relationships">
  <dimension ref="A1:AF49"/>
  <sheetViews>
    <sheetView showGridLines="0" workbookViewId="0" topLeftCell="A1">
      <selection activeCell="Q42" sqref="Q42"/>
    </sheetView>
  </sheetViews>
  <sheetFormatPr defaultColWidth="9.140625" defaultRowHeight="12.75"/>
  <cols>
    <col min="1" max="1" width="15.00390625" style="0" customWidth="1"/>
    <col min="2" max="21" width="4.8515625" style="0" customWidth="1"/>
    <col min="22" max="22" width="5.8515625" style="0" customWidth="1"/>
    <col min="23" max="16384" width="8.8515625" style="0" customWidth="1"/>
  </cols>
  <sheetData>
    <row r="1" spans="1:32" ht="12" customHeight="1" thickBot="1">
      <c r="A1" s="154"/>
      <c r="B1" s="155"/>
      <c r="C1" s="155"/>
      <c r="D1" s="155"/>
      <c r="E1" s="155"/>
      <c r="F1" s="155"/>
      <c r="G1" s="135"/>
      <c r="H1" s="155"/>
      <c r="I1" s="75" t="s">
        <v>98</v>
      </c>
      <c r="J1" s="155"/>
      <c r="K1" s="155"/>
      <c r="L1" s="155"/>
      <c r="M1" s="155"/>
      <c r="N1" s="155"/>
      <c r="O1" s="155"/>
      <c r="P1" s="155"/>
      <c r="Q1" s="155"/>
      <c r="R1" s="156" t="s">
        <v>72</v>
      </c>
      <c r="S1" s="157">
        <v>37288</v>
      </c>
      <c r="T1" s="158"/>
      <c r="U1" s="158"/>
      <c r="V1" s="159"/>
      <c r="Z1" s="7"/>
      <c r="AF1">
        <v>31002257</v>
      </c>
    </row>
    <row r="2" spans="1:32" ht="10.5" customHeight="1">
      <c r="A2" s="160"/>
      <c r="B2" s="161"/>
      <c r="C2" s="161"/>
      <c r="D2" s="161"/>
      <c r="E2" s="161"/>
      <c r="F2" s="161"/>
      <c r="G2" s="76"/>
      <c r="H2" s="161"/>
      <c r="I2" s="162"/>
      <c r="J2" s="161"/>
      <c r="K2" s="161"/>
      <c r="L2" s="161"/>
      <c r="M2" s="161"/>
      <c r="N2" s="161"/>
      <c r="O2" s="161"/>
      <c r="P2" s="161"/>
      <c r="Q2" s="161"/>
      <c r="R2" s="161"/>
      <c r="S2" s="161"/>
      <c r="T2" s="161"/>
      <c r="U2" s="161"/>
      <c r="V2" s="163"/>
      <c r="AF2" t="s">
        <v>4</v>
      </c>
    </row>
    <row r="3" spans="1:32" ht="10.5" customHeight="1">
      <c r="A3" s="164" t="s">
        <v>99</v>
      </c>
      <c r="B3" s="165"/>
      <c r="C3" s="165"/>
      <c r="D3" s="165"/>
      <c r="E3" s="165"/>
      <c r="F3" s="165"/>
      <c r="G3" s="165"/>
      <c r="H3" s="165"/>
      <c r="I3" s="165"/>
      <c r="J3" s="165"/>
      <c r="K3" s="165"/>
      <c r="L3" s="165"/>
      <c r="M3" s="165"/>
      <c r="N3" s="165"/>
      <c r="O3" s="165"/>
      <c r="P3" s="165"/>
      <c r="Q3" s="165"/>
      <c r="R3" s="165"/>
      <c r="S3" s="165"/>
      <c r="T3" s="165"/>
      <c r="U3" s="165"/>
      <c r="V3" s="166"/>
      <c r="AF3" t="s">
        <v>7</v>
      </c>
    </row>
    <row r="4" spans="1:22" ht="10.5" customHeight="1">
      <c r="A4" s="160" t="s">
        <v>100</v>
      </c>
      <c r="B4" s="161"/>
      <c r="C4" s="161"/>
      <c r="D4" s="161"/>
      <c r="E4" s="161"/>
      <c r="F4" s="161"/>
      <c r="G4" s="161"/>
      <c r="H4" s="161"/>
      <c r="I4" s="161"/>
      <c r="J4" s="161"/>
      <c r="K4" s="161"/>
      <c r="L4" s="161"/>
      <c r="M4" s="161"/>
      <c r="N4" s="161"/>
      <c r="O4" s="161"/>
      <c r="P4" s="161"/>
      <c r="Q4" s="161"/>
      <c r="R4" s="161"/>
      <c r="S4" s="161"/>
      <c r="T4" s="161"/>
      <c r="U4" s="161"/>
      <c r="V4" s="163"/>
    </row>
    <row r="5" spans="1:32" ht="10.5" customHeight="1">
      <c r="A5" s="113"/>
      <c r="B5" s="161"/>
      <c r="C5" s="161"/>
      <c r="D5" s="161"/>
      <c r="E5" s="161"/>
      <c r="F5" s="161"/>
      <c r="G5" s="161"/>
      <c r="H5" s="161"/>
      <c r="I5" s="161"/>
      <c r="J5" s="161"/>
      <c r="K5" s="161"/>
      <c r="L5" s="161"/>
      <c r="M5" s="161"/>
      <c r="N5" s="161"/>
      <c r="O5" s="161"/>
      <c r="P5" s="161"/>
      <c r="Q5" s="161"/>
      <c r="R5" s="161"/>
      <c r="S5" s="161"/>
      <c r="T5" s="161"/>
      <c r="U5" s="161"/>
      <c r="V5" s="163"/>
      <c r="AF5" t="s">
        <v>13</v>
      </c>
    </row>
    <row r="6" spans="1:32" ht="10.5" customHeight="1">
      <c r="A6" s="167" t="s">
        <v>101</v>
      </c>
      <c r="B6" s="168"/>
      <c r="C6" s="168"/>
      <c r="D6" s="168"/>
      <c r="E6" s="168"/>
      <c r="F6" s="168"/>
      <c r="G6" s="168"/>
      <c r="H6" s="168"/>
      <c r="I6" s="168"/>
      <c r="J6" s="168"/>
      <c r="K6" s="168"/>
      <c r="L6" s="168"/>
      <c r="M6" s="168"/>
      <c r="N6" s="168"/>
      <c r="O6" s="168"/>
      <c r="P6" s="168"/>
      <c r="Q6" s="168"/>
      <c r="R6" s="168"/>
      <c r="S6" s="168"/>
      <c r="T6" s="168"/>
      <c r="U6" s="168"/>
      <c r="V6" s="169"/>
      <c r="AF6">
        <v>31002257</v>
      </c>
    </row>
    <row r="7" spans="1:22" ht="10.5" customHeight="1">
      <c r="A7" s="170"/>
      <c r="B7" s="171"/>
      <c r="C7" s="171"/>
      <c r="D7" s="171"/>
      <c r="E7" s="171"/>
      <c r="F7" s="171"/>
      <c r="G7" s="171"/>
      <c r="H7" s="171"/>
      <c r="I7" s="171"/>
      <c r="J7" s="171"/>
      <c r="K7" s="171"/>
      <c r="L7" s="171"/>
      <c r="M7" s="171"/>
      <c r="N7" s="171"/>
      <c r="O7" s="171"/>
      <c r="P7" s="171"/>
      <c r="Q7" s="171"/>
      <c r="R7" s="171"/>
      <c r="S7" s="171"/>
      <c r="T7" s="171"/>
      <c r="U7" s="171"/>
      <c r="V7" s="172"/>
    </row>
    <row r="8" spans="1:22" ht="10.5" customHeight="1">
      <c r="A8" s="170"/>
      <c r="B8" s="171"/>
      <c r="C8" s="171"/>
      <c r="D8" s="171"/>
      <c r="E8" s="171"/>
      <c r="F8" s="171"/>
      <c r="G8" s="171"/>
      <c r="H8" s="171"/>
      <c r="I8" s="171"/>
      <c r="J8" s="171"/>
      <c r="K8" s="171"/>
      <c r="L8" s="171"/>
      <c r="M8" s="171"/>
      <c r="N8" s="171"/>
      <c r="O8" s="171"/>
      <c r="P8" s="171"/>
      <c r="Q8" s="171"/>
      <c r="R8" s="171"/>
      <c r="S8" s="171"/>
      <c r="T8" s="171"/>
      <c r="U8" s="171"/>
      <c r="V8" s="172"/>
    </row>
    <row r="9" spans="1:22" ht="10.5" customHeight="1">
      <c r="A9" s="170"/>
      <c r="B9" s="171"/>
      <c r="C9" s="171"/>
      <c r="D9" s="171"/>
      <c r="E9" s="171"/>
      <c r="F9" s="171"/>
      <c r="G9" s="171"/>
      <c r="H9" s="171"/>
      <c r="I9" s="171"/>
      <c r="J9" s="171"/>
      <c r="K9" s="171"/>
      <c r="L9" s="171"/>
      <c r="M9" s="171"/>
      <c r="N9" s="171"/>
      <c r="O9" s="171"/>
      <c r="P9" s="171"/>
      <c r="Q9" s="171"/>
      <c r="R9" s="171"/>
      <c r="S9" s="171"/>
      <c r="T9" s="171"/>
      <c r="U9" s="171"/>
      <c r="V9" s="172"/>
    </row>
    <row r="10" spans="1:22" ht="10.5" customHeight="1">
      <c r="A10" s="170"/>
      <c r="B10" s="171"/>
      <c r="C10" s="171"/>
      <c r="D10" s="171"/>
      <c r="E10" s="171"/>
      <c r="F10" s="171"/>
      <c r="G10" s="171"/>
      <c r="H10" s="171"/>
      <c r="I10" s="171"/>
      <c r="J10" s="171"/>
      <c r="K10" s="171"/>
      <c r="L10" s="171"/>
      <c r="M10" s="171"/>
      <c r="N10" s="171"/>
      <c r="O10" s="171"/>
      <c r="P10" s="171"/>
      <c r="Q10" s="171"/>
      <c r="R10" s="171"/>
      <c r="S10" s="171"/>
      <c r="T10" s="171"/>
      <c r="U10" s="171"/>
      <c r="V10" s="172"/>
    </row>
    <row r="11" spans="1:22" ht="10.5" customHeight="1">
      <c r="A11" s="170"/>
      <c r="B11" s="171"/>
      <c r="C11" s="171"/>
      <c r="D11" s="171"/>
      <c r="E11" s="171"/>
      <c r="F11" s="171"/>
      <c r="G11" s="171"/>
      <c r="H11" s="171"/>
      <c r="I11" s="171"/>
      <c r="J11" s="171"/>
      <c r="K11" s="171"/>
      <c r="L11" s="171"/>
      <c r="M11" s="171"/>
      <c r="N11" s="171"/>
      <c r="O11" s="171"/>
      <c r="P11" s="171"/>
      <c r="Q11" s="171"/>
      <c r="R11" s="171"/>
      <c r="S11" s="171"/>
      <c r="T11" s="171"/>
      <c r="U11" s="171"/>
      <c r="V11" s="172"/>
    </row>
    <row r="12" spans="1:22" ht="10.5" customHeight="1">
      <c r="A12" s="170"/>
      <c r="B12" s="171"/>
      <c r="C12" s="171"/>
      <c r="D12" s="171"/>
      <c r="E12" s="171"/>
      <c r="F12" s="171"/>
      <c r="G12" s="171"/>
      <c r="H12" s="171"/>
      <c r="I12" s="171"/>
      <c r="J12" s="171"/>
      <c r="K12" s="171"/>
      <c r="L12" s="171"/>
      <c r="M12" s="171"/>
      <c r="N12" s="171"/>
      <c r="O12" s="171"/>
      <c r="P12" s="171"/>
      <c r="Q12" s="171"/>
      <c r="R12" s="171"/>
      <c r="S12" s="171"/>
      <c r="T12" s="171"/>
      <c r="U12" s="171"/>
      <c r="V12" s="172"/>
    </row>
    <row r="13" spans="1:22" ht="10.5" customHeight="1">
      <c r="A13" s="170"/>
      <c r="B13" s="171"/>
      <c r="C13" s="171"/>
      <c r="D13" s="171"/>
      <c r="E13" s="171"/>
      <c r="F13" s="171"/>
      <c r="G13" s="171"/>
      <c r="H13" s="171"/>
      <c r="I13" s="171"/>
      <c r="J13" s="171"/>
      <c r="K13" s="171"/>
      <c r="L13" s="171"/>
      <c r="M13" s="171"/>
      <c r="N13" s="171"/>
      <c r="O13" s="171"/>
      <c r="P13" s="171"/>
      <c r="Q13" s="171"/>
      <c r="R13" s="171"/>
      <c r="S13" s="171"/>
      <c r="T13" s="171"/>
      <c r="U13" s="171"/>
      <c r="V13" s="172"/>
    </row>
    <row r="14" spans="1:22" ht="10.5" customHeight="1">
      <c r="A14" s="170"/>
      <c r="B14" s="171"/>
      <c r="C14" s="171"/>
      <c r="D14" s="171"/>
      <c r="E14" s="171"/>
      <c r="F14" s="171"/>
      <c r="G14" s="171"/>
      <c r="H14" s="171"/>
      <c r="I14" s="171"/>
      <c r="J14" s="171"/>
      <c r="K14" s="171"/>
      <c r="L14" s="171"/>
      <c r="M14" s="171"/>
      <c r="N14" s="171"/>
      <c r="O14" s="171"/>
      <c r="P14" s="171"/>
      <c r="Q14" s="171"/>
      <c r="R14" s="171"/>
      <c r="S14" s="171"/>
      <c r="T14" s="171"/>
      <c r="U14" s="171"/>
      <c r="V14" s="172"/>
    </row>
    <row r="15" spans="1:22" ht="10.5" customHeight="1">
      <c r="A15" s="170"/>
      <c r="B15" s="171"/>
      <c r="C15" s="171"/>
      <c r="D15" s="171"/>
      <c r="E15" s="171"/>
      <c r="F15" s="171"/>
      <c r="G15" s="171"/>
      <c r="H15" s="171"/>
      <c r="I15" s="171"/>
      <c r="J15" s="171"/>
      <c r="K15" s="171"/>
      <c r="L15" s="171"/>
      <c r="M15" s="171"/>
      <c r="N15" s="171"/>
      <c r="O15" s="171"/>
      <c r="P15" s="171"/>
      <c r="Q15" s="171"/>
      <c r="R15" s="171"/>
      <c r="S15" s="171"/>
      <c r="T15" s="171"/>
      <c r="U15" s="171"/>
      <c r="V15" s="172"/>
    </row>
    <row r="16" spans="1:22" ht="10.5" customHeight="1">
      <c r="A16" s="173"/>
      <c r="B16" s="174"/>
      <c r="C16" s="174"/>
      <c r="D16" s="174"/>
      <c r="E16" s="174"/>
      <c r="F16" s="174"/>
      <c r="G16" s="174"/>
      <c r="H16" s="174"/>
      <c r="I16" s="174"/>
      <c r="J16" s="174"/>
      <c r="K16" s="174"/>
      <c r="L16" s="174"/>
      <c r="M16" s="174"/>
      <c r="N16" s="174"/>
      <c r="O16" s="174"/>
      <c r="P16" s="174"/>
      <c r="Q16" s="174"/>
      <c r="R16" s="174"/>
      <c r="S16" s="174"/>
      <c r="T16" s="174"/>
      <c r="U16" s="174"/>
      <c r="V16" s="175"/>
    </row>
    <row r="17" spans="1:22" ht="10.5" customHeight="1">
      <c r="A17" s="170"/>
      <c r="T17" s="174"/>
      <c r="U17" s="174"/>
      <c r="V17" s="175"/>
    </row>
    <row r="18" spans="1:22" ht="10.5" customHeight="1">
      <c r="A18" s="176"/>
      <c r="T18" s="174"/>
      <c r="U18" s="174"/>
      <c r="V18" s="175"/>
    </row>
    <row r="19" spans="1:22" ht="12" customHeight="1">
      <c r="A19" s="177" t="s">
        <v>102</v>
      </c>
      <c r="B19" s="178"/>
      <c r="C19" s="178"/>
      <c r="D19" s="178"/>
      <c r="E19" s="178"/>
      <c r="F19" s="178"/>
      <c r="G19" s="178"/>
      <c r="H19" s="178"/>
      <c r="I19" s="178"/>
      <c r="J19" s="178"/>
      <c r="K19" s="178"/>
      <c r="L19" s="178"/>
      <c r="M19" s="178"/>
      <c r="N19" s="178"/>
      <c r="O19" s="178"/>
      <c r="P19" s="178"/>
      <c r="Q19" s="178"/>
      <c r="R19" s="178"/>
      <c r="S19" s="178"/>
      <c r="T19" s="179"/>
      <c r="U19" s="179"/>
      <c r="V19" s="180"/>
    </row>
    <row r="20" spans="1:22" ht="12" customHeight="1">
      <c r="A20" s="176"/>
      <c r="B20" s="181"/>
      <c r="C20" s="181"/>
      <c r="D20" s="181"/>
      <c r="E20" s="181"/>
      <c r="F20" s="182"/>
      <c r="G20" s="181"/>
      <c r="H20" s="76"/>
      <c r="I20" s="182"/>
      <c r="J20" s="76"/>
      <c r="K20" s="181"/>
      <c r="L20" s="76"/>
      <c r="M20" s="76"/>
      <c r="N20" s="76"/>
      <c r="O20" s="76"/>
      <c r="P20" s="76"/>
      <c r="Q20" s="76"/>
      <c r="R20" s="182"/>
      <c r="S20" s="181"/>
      <c r="T20" s="76"/>
      <c r="U20" s="182"/>
      <c r="V20" s="67"/>
    </row>
    <row r="21" spans="1:22" ht="12" customHeight="1">
      <c r="A21" s="176"/>
      <c r="B21" s="181"/>
      <c r="C21" s="181"/>
      <c r="D21" s="181"/>
      <c r="E21" s="181"/>
      <c r="F21" s="181"/>
      <c r="G21" s="181"/>
      <c r="H21" s="181"/>
      <c r="I21" s="181"/>
      <c r="J21" s="181"/>
      <c r="K21" s="181"/>
      <c r="L21" s="183"/>
      <c r="M21" s="183"/>
      <c r="N21" s="183"/>
      <c r="O21" s="181"/>
      <c r="P21" s="181"/>
      <c r="Q21" s="183"/>
      <c r="R21" s="183"/>
      <c r="S21" s="183"/>
      <c r="T21" s="184"/>
      <c r="U21" s="184"/>
      <c r="V21" s="185"/>
    </row>
    <row r="22" spans="1:22" ht="12" customHeight="1">
      <c r="A22" s="176"/>
      <c r="B22" s="181"/>
      <c r="C22" s="181"/>
      <c r="D22" s="181"/>
      <c r="E22" s="181"/>
      <c r="F22" s="181"/>
      <c r="G22" s="181"/>
      <c r="H22" s="181"/>
      <c r="I22" s="181"/>
      <c r="J22" s="181"/>
      <c r="K22" s="181"/>
      <c r="L22" s="183"/>
      <c r="M22" s="183"/>
      <c r="N22" s="183"/>
      <c r="O22" s="181"/>
      <c r="P22" s="181"/>
      <c r="Q22" s="183"/>
      <c r="R22" s="183"/>
      <c r="S22" s="183"/>
      <c r="T22" s="184"/>
      <c r="U22" s="184"/>
      <c r="V22" s="185"/>
    </row>
    <row r="23" spans="1:22" ht="12" customHeight="1">
      <c r="A23" s="176"/>
      <c r="B23" s="181"/>
      <c r="C23" s="181"/>
      <c r="D23" s="181"/>
      <c r="E23" s="181"/>
      <c r="F23" s="181"/>
      <c r="G23" s="181"/>
      <c r="H23" s="181"/>
      <c r="I23" s="181"/>
      <c r="J23" s="181"/>
      <c r="K23" s="181"/>
      <c r="L23" s="183"/>
      <c r="M23" s="183"/>
      <c r="N23" s="183"/>
      <c r="O23" s="181"/>
      <c r="P23" s="181"/>
      <c r="Q23" s="183"/>
      <c r="R23" s="183"/>
      <c r="S23" s="183"/>
      <c r="T23" s="184"/>
      <c r="U23" s="184"/>
      <c r="V23" s="185"/>
    </row>
    <row r="24" spans="1:22" ht="12" customHeight="1">
      <c r="A24" s="176"/>
      <c r="B24" s="181"/>
      <c r="C24" s="181"/>
      <c r="D24" s="181"/>
      <c r="E24" s="181"/>
      <c r="F24" s="181"/>
      <c r="G24" s="181"/>
      <c r="H24" s="181"/>
      <c r="I24" s="181"/>
      <c r="J24" s="181"/>
      <c r="K24" s="181"/>
      <c r="L24" s="183"/>
      <c r="M24" s="183"/>
      <c r="N24" s="183"/>
      <c r="O24" s="181"/>
      <c r="P24" s="181"/>
      <c r="Q24" s="183"/>
      <c r="R24" s="183"/>
      <c r="S24" s="183"/>
      <c r="T24" s="184"/>
      <c r="U24" s="184"/>
      <c r="V24" s="185"/>
    </row>
    <row r="25" spans="1:22" ht="12" customHeight="1">
      <c r="A25" s="176"/>
      <c r="B25" s="62"/>
      <c r="C25" s="181"/>
      <c r="D25" s="181"/>
      <c r="E25" s="181"/>
      <c r="F25" s="181"/>
      <c r="G25" s="181"/>
      <c r="H25" s="181"/>
      <c r="I25" s="181"/>
      <c r="J25" s="181"/>
      <c r="K25" s="181"/>
      <c r="L25" s="183"/>
      <c r="M25" s="183"/>
      <c r="N25" s="183"/>
      <c r="O25" s="181"/>
      <c r="P25" s="181"/>
      <c r="Q25" s="183"/>
      <c r="R25" s="183"/>
      <c r="S25" s="183"/>
      <c r="T25" s="184"/>
      <c r="U25" s="184"/>
      <c r="V25" s="185"/>
    </row>
    <row r="26" spans="1:22" ht="12" customHeight="1">
      <c r="A26" s="176"/>
      <c r="B26" s="181"/>
      <c r="C26" s="181"/>
      <c r="D26" s="181"/>
      <c r="E26" s="181"/>
      <c r="F26" s="181"/>
      <c r="G26" s="181"/>
      <c r="H26" s="181"/>
      <c r="I26" s="181"/>
      <c r="J26" s="181"/>
      <c r="K26" s="181"/>
      <c r="L26" s="183"/>
      <c r="M26" s="183"/>
      <c r="N26" s="183"/>
      <c r="O26" s="181"/>
      <c r="P26" s="181"/>
      <c r="Q26" s="183"/>
      <c r="R26" s="183"/>
      <c r="S26" s="183"/>
      <c r="T26" s="184"/>
      <c r="U26" s="184"/>
      <c r="V26" s="185"/>
    </row>
    <row r="27" spans="1:22" ht="12" customHeight="1">
      <c r="A27" s="177" t="s">
        <v>103</v>
      </c>
      <c r="B27" s="186"/>
      <c r="C27" s="186"/>
      <c r="D27" s="186"/>
      <c r="E27" s="186"/>
      <c r="F27" s="186"/>
      <c r="G27" s="186"/>
      <c r="H27" s="186"/>
      <c r="I27" s="186"/>
      <c r="J27" s="186"/>
      <c r="K27" s="186"/>
      <c r="L27" s="187"/>
      <c r="M27" s="187"/>
      <c r="N27" s="187"/>
      <c r="O27" s="186"/>
      <c r="P27" s="186"/>
      <c r="Q27" s="187"/>
      <c r="R27" s="187"/>
      <c r="S27" s="187"/>
      <c r="T27" s="179"/>
      <c r="U27" s="179"/>
      <c r="V27" s="180"/>
    </row>
    <row r="28" spans="1:22" ht="12" customHeight="1">
      <c r="A28" s="176"/>
      <c r="B28" s="188" t="s">
        <v>104</v>
      </c>
      <c r="C28" s="189" t="str">
        <f>cy</f>
        <v>FY 2002</v>
      </c>
      <c r="D28" s="190"/>
      <c r="E28" s="190"/>
      <c r="F28" s="191"/>
      <c r="G28" s="189" t="str">
        <f>IF($C$28="CY","BY1","FY "&amp;RIGHT($C$28,4)+1)</f>
        <v>FY 2003</v>
      </c>
      <c r="H28" s="190"/>
      <c r="I28" s="190"/>
      <c r="J28" s="191"/>
      <c r="K28" s="189" t="str">
        <f>IF($C$28="CY","BY2","FY "&amp;RIGHT($C$28,4)+2)</f>
        <v>FY 2004</v>
      </c>
      <c r="L28" s="190"/>
      <c r="M28" s="190"/>
      <c r="N28" s="191"/>
      <c r="O28" s="189" t="str">
        <f>IF($C$28="CY","BY3","FY "&amp;RIGHT($C$28,4)+3)</f>
        <v>FY 2005</v>
      </c>
      <c r="P28" s="190"/>
      <c r="Q28" s="190"/>
      <c r="R28" s="191"/>
      <c r="S28" s="189" t="str">
        <f>IF($C$28="CY","BY4","FY "&amp;RIGHT($C$28,4)+4)</f>
        <v>FY 2006</v>
      </c>
      <c r="T28" s="190"/>
      <c r="U28" s="190"/>
      <c r="V28" s="192"/>
    </row>
    <row r="29" spans="1:22" ht="12" customHeight="1">
      <c r="A29" s="176"/>
      <c r="B29" s="193" t="s">
        <v>97</v>
      </c>
      <c r="C29" s="194">
        <v>1</v>
      </c>
      <c r="D29" s="194">
        <v>2</v>
      </c>
      <c r="E29" s="194">
        <v>3</v>
      </c>
      <c r="F29" s="194">
        <v>4</v>
      </c>
      <c r="G29" s="194">
        <v>1</v>
      </c>
      <c r="H29" s="194">
        <v>2</v>
      </c>
      <c r="I29" s="194">
        <v>3</v>
      </c>
      <c r="J29" s="194">
        <v>4</v>
      </c>
      <c r="K29" s="194">
        <v>1</v>
      </c>
      <c r="L29" s="194">
        <v>2</v>
      </c>
      <c r="M29" s="194">
        <v>3</v>
      </c>
      <c r="N29" s="194">
        <v>4</v>
      </c>
      <c r="O29" s="194">
        <v>1</v>
      </c>
      <c r="P29" s="194">
        <v>2</v>
      </c>
      <c r="Q29" s="194">
        <v>3</v>
      </c>
      <c r="R29" s="194">
        <v>4</v>
      </c>
      <c r="S29" s="194">
        <v>1</v>
      </c>
      <c r="T29" s="194">
        <v>2</v>
      </c>
      <c r="U29" s="194">
        <v>3</v>
      </c>
      <c r="V29" s="195">
        <v>4</v>
      </c>
    </row>
    <row r="30" spans="1:22" ht="12" customHeight="1">
      <c r="A30" s="196" t="s">
        <v>105</v>
      </c>
      <c r="B30" s="197">
        <v>30</v>
      </c>
      <c r="C30" s="198">
        <v>1</v>
      </c>
      <c r="D30" s="199">
        <v>2</v>
      </c>
      <c r="E30" s="199">
        <v>1</v>
      </c>
      <c r="F30" s="200">
        <v>2</v>
      </c>
      <c r="G30" s="198"/>
      <c r="H30" s="199"/>
      <c r="I30" s="199">
        <v>2</v>
      </c>
      <c r="J30" s="200">
        <v>2</v>
      </c>
      <c r="K30" s="198">
        <v>1</v>
      </c>
      <c r="L30" s="199">
        <v>1</v>
      </c>
      <c r="M30" s="199">
        <v>1</v>
      </c>
      <c r="N30" s="201">
        <v>1</v>
      </c>
      <c r="O30" s="198"/>
      <c r="P30" s="199"/>
      <c r="Q30" s="199"/>
      <c r="R30" s="200"/>
      <c r="S30" s="198"/>
      <c r="T30" s="199"/>
      <c r="U30" s="199"/>
      <c r="V30" s="539"/>
    </row>
    <row r="31" spans="1:22" ht="12" customHeight="1">
      <c r="A31" s="196" t="s">
        <v>106</v>
      </c>
      <c r="B31" s="202">
        <v>28</v>
      </c>
      <c r="C31" s="203">
        <v>2</v>
      </c>
      <c r="D31" s="204">
        <v>1</v>
      </c>
      <c r="E31" s="204">
        <v>2</v>
      </c>
      <c r="F31" s="205">
        <v>1</v>
      </c>
      <c r="G31" s="203">
        <v>2</v>
      </c>
      <c r="H31" s="204"/>
      <c r="I31" s="204"/>
      <c r="J31" s="205">
        <v>2</v>
      </c>
      <c r="K31" s="203">
        <v>2</v>
      </c>
      <c r="L31" s="204">
        <v>1</v>
      </c>
      <c r="M31" s="204">
        <v>1</v>
      </c>
      <c r="N31" s="206">
        <v>1</v>
      </c>
      <c r="O31" s="203">
        <v>1</v>
      </c>
      <c r="P31" s="204"/>
      <c r="Q31" s="204"/>
      <c r="R31" s="205"/>
      <c r="S31" s="203"/>
      <c r="T31" s="204"/>
      <c r="U31" s="204"/>
      <c r="V31" s="540"/>
    </row>
    <row r="32" spans="1:22" ht="12" customHeight="1">
      <c r="A32" s="176"/>
      <c r="B32" s="181"/>
      <c r="C32" s="181"/>
      <c r="D32" s="181"/>
      <c r="E32" s="181"/>
      <c r="F32" s="181"/>
      <c r="G32" s="181"/>
      <c r="H32" s="181"/>
      <c r="I32" s="181"/>
      <c r="J32" s="181"/>
      <c r="K32" s="181"/>
      <c r="L32" s="183"/>
      <c r="M32" s="183"/>
      <c r="N32" s="183"/>
      <c r="O32" s="181"/>
      <c r="P32" s="181"/>
      <c r="Q32" s="183"/>
      <c r="R32" s="183"/>
      <c r="S32" s="183"/>
      <c r="T32" s="184"/>
      <c r="U32" s="184"/>
      <c r="V32" s="185"/>
    </row>
    <row r="33" spans="1:22" ht="12" customHeight="1">
      <c r="A33" s="176"/>
      <c r="B33" s="207" t="str">
        <f>IF($C$28="CY","BY5","FY "&amp;RIGHT($C$28,4)+5)</f>
        <v>FY 2007</v>
      </c>
      <c r="C33" s="208"/>
      <c r="D33" s="208"/>
      <c r="E33" s="209"/>
      <c r="F33" s="207" t="str">
        <f>IF($C$28="CY","BY6","FY "&amp;RIGHT($C$28,4)+6)</f>
        <v>FY 2008</v>
      </c>
      <c r="G33" s="208"/>
      <c r="H33" s="208"/>
      <c r="I33" s="209"/>
      <c r="J33" s="207" t="str">
        <f>IF($C$28="CY","BY7","FY "&amp;RIGHT($C$28,4)+7)</f>
        <v>FY 2009</v>
      </c>
      <c r="K33" s="208"/>
      <c r="L33" s="208"/>
      <c r="M33" s="209"/>
      <c r="N33" s="207" t="str">
        <f>IF($C$28="CY","BY8","FY "&amp;RIGHT($C$28,4)+8)</f>
        <v>FY 2010</v>
      </c>
      <c r="O33" s="208"/>
      <c r="P33" s="208"/>
      <c r="Q33" s="209"/>
      <c r="R33" s="210"/>
      <c r="S33" s="211" t="s">
        <v>107</v>
      </c>
      <c r="T33" s="212"/>
      <c r="U33" s="179"/>
      <c r="V33" s="213" t="s">
        <v>97</v>
      </c>
    </row>
    <row r="34" spans="1:22" ht="12" customHeight="1">
      <c r="A34" s="176"/>
      <c r="B34" s="214">
        <v>1</v>
      </c>
      <c r="C34" s="214">
        <v>2</v>
      </c>
      <c r="D34" s="214">
        <v>3</v>
      </c>
      <c r="E34" s="214">
        <v>4</v>
      </c>
      <c r="F34" s="214">
        <v>1</v>
      </c>
      <c r="G34" s="214">
        <v>2</v>
      </c>
      <c r="H34" s="214">
        <v>3</v>
      </c>
      <c r="I34" s="214">
        <v>4</v>
      </c>
      <c r="J34" s="214">
        <v>1</v>
      </c>
      <c r="K34" s="214">
        <v>2</v>
      </c>
      <c r="L34" s="214">
        <v>3</v>
      </c>
      <c r="M34" s="214">
        <v>4</v>
      </c>
      <c r="N34" s="214">
        <v>1</v>
      </c>
      <c r="O34" s="214">
        <v>2</v>
      </c>
      <c r="P34" s="214">
        <v>3</v>
      </c>
      <c r="Q34" s="214">
        <v>4</v>
      </c>
      <c r="R34" s="215"/>
      <c r="S34" s="216" t="s">
        <v>108</v>
      </c>
      <c r="T34" s="217"/>
      <c r="U34" s="218"/>
      <c r="V34" s="219"/>
    </row>
    <row r="35" spans="1:22" ht="12" customHeight="1">
      <c r="A35" s="196" t="s">
        <v>105</v>
      </c>
      <c r="B35" s="198"/>
      <c r="C35" s="199"/>
      <c r="D35" s="199"/>
      <c r="E35" s="200"/>
      <c r="F35" s="198"/>
      <c r="G35" s="199"/>
      <c r="H35" s="199"/>
      <c r="I35" s="200"/>
      <c r="J35" s="198"/>
      <c r="K35" s="199"/>
      <c r="L35" s="199"/>
      <c r="M35" s="200"/>
      <c r="N35" s="198"/>
      <c r="O35" s="199"/>
      <c r="P35" s="199"/>
      <c r="Q35" s="200"/>
      <c r="R35" s="210"/>
      <c r="S35" s="200"/>
      <c r="T35" s="184"/>
      <c r="U35" s="184"/>
      <c r="V35" s="220">
        <f>SUM(B30:V30,B35:S35)</f>
        <v>44</v>
      </c>
    </row>
    <row r="36" spans="1:22" ht="12" customHeight="1">
      <c r="A36" s="196" t="s">
        <v>106</v>
      </c>
      <c r="B36" s="203"/>
      <c r="C36" s="204"/>
      <c r="D36" s="204"/>
      <c r="E36" s="205"/>
      <c r="F36" s="203"/>
      <c r="G36" s="204"/>
      <c r="H36" s="204"/>
      <c r="I36" s="205"/>
      <c r="J36" s="203"/>
      <c r="K36" s="204"/>
      <c r="L36" s="204"/>
      <c r="M36" s="205"/>
      <c r="N36" s="203"/>
      <c r="O36" s="204"/>
      <c r="P36" s="204"/>
      <c r="Q36" s="205"/>
      <c r="R36" s="221"/>
      <c r="S36" s="205"/>
      <c r="T36" s="184"/>
      <c r="U36" s="184"/>
      <c r="V36" s="220">
        <f>SUM(B31:V31,B36:S36)</f>
        <v>44</v>
      </c>
    </row>
    <row r="37" spans="1:22" ht="12" customHeight="1">
      <c r="A37" s="222" t="s">
        <v>109</v>
      </c>
      <c r="B37" s="223"/>
      <c r="C37" s="224"/>
      <c r="D37" s="224"/>
      <c r="E37" s="224"/>
      <c r="F37" s="224"/>
      <c r="G37" s="223" t="s">
        <v>110</v>
      </c>
      <c r="H37" s="223"/>
      <c r="I37" s="225"/>
      <c r="J37" s="225"/>
      <c r="K37" s="178"/>
      <c r="L37" s="226">
        <v>5</v>
      </c>
      <c r="M37" s="227" t="s">
        <v>111</v>
      </c>
      <c r="N37" s="225"/>
      <c r="O37" s="228" t="s">
        <v>112</v>
      </c>
      <c r="P37" s="225"/>
      <c r="Q37" s="223"/>
      <c r="R37" s="225"/>
      <c r="S37" s="226">
        <v>24</v>
      </c>
      <c r="T37" s="227" t="s">
        <v>113</v>
      </c>
      <c r="U37" s="179"/>
      <c r="V37" s="180"/>
    </row>
    <row r="38" spans="1:22" ht="12" customHeight="1">
      <c r="A38" s="160" t="s">
        <v>114</v>
      </c>
      <c r="B38" s="229"/>
      <c r="C38" s="229"/>
      <c r="D38" s="230" t="s">
        <v>18</v>
      </c>
      <c r="E38" s="231"/>
      <c r="F38" s="231" t="s">
        <v>115</v>
      </c>
      <c r="G38" s="232"/>
      <c r="H38" s="233"/>
      <c r="I38" s="161" t="s">
        <v>19</v>
      </c>
      <c r="J38" s="234"/>
      <c r="K38" s="235"/>
      <c r="L38" s="231"/>
      <c r="M38" s="236"/>
      <c r="N38" s="237"/>
      <c r="O38" s="161" t="s">
        <v>20</v>
      </c>
      <c r="P38" s="235"/>
      <c r="Q38" s="235"/>
      <c r="R38" s="235"/>
      <c r="S38" s="238"/>
      <c r="T38" s="238"/>
      <c r="U38" s="184"/>
      <c r="V38" s="185"/>
    </row>
    <row r="39" spans="1:22" ht="12" customHeight="1">
      <c r="A39" s="160" t="s">
        <v>116</v>
      </c>
      <c r="B39" s="229"/>
      <c r="C39" s="229"/>
      <c r="D39" s="230" t="str">
        <f>D38</f>
        <v>FY 2002</v>
      </c>
      <c r="E39" s="231"/>
      <c r="F39" s="239" t="s">
        <v>117</v>
      </c>
      <c r="G39" s="240"/>
      <c r="H39" s="233"/>
      <c r="I39" s="161" t="str">
        <f>I38</f>
        <v>FY 2003</v>
      </c>
      <c r="J39" s="234"/>
      <c r="K39" s="235"/>
      <c r="L39" s="235"/>
      <c r="M39" s="236"/>
      <c r="N39" s="237"/>
      <c r="O39" s="161" t="str">
        <f>O38</f>
        <v>FY 2004</v>
      </c>
      <c r="P39" s="235"/>
      <c r="Q39" s="235"/>
      <c r="R39" s="235"/>
      <c r="S39" s="238"/>
      <c r="T39" s="238"/>
      <c r="U39" s="184"/>
      <c r="V39" s="185"/>
    </row>
    <row r="40" spans="1:22" ht="2.25" customHeight="1" thickBot="1">
      <c r="A40" s="241"/>
      <c r="B40" s="242"/>
      <c r="C40" s="242"/>
      <c r="D40" s="242"/>
      <c r="E40" s="242"/>
      <c r="F40" s="242"/>
      <c r="G40" s="242"/>
      <c r="H40" s="242"/>
      <c r="I40" s="242"/>
      <c r="J40" s="242"/>
      <c r="K40" s="242"/>
      <c r="L40" s="242"/>
      <c r="M40" s="242"/>
      <c r="N40" s="242"/>
      <c r="O40" s="242"/>
      <c r="P40" s="242"/>
      <c r="Q40" s="242"/>
      <c r="R40" s="242"/>
      <c r="S40" s="242"/>
      <c r="T40" s="58"/>
      <c r="U40" s="58"/>
      <c r="V40" s="59"/>
    </row>
    <row r="41" ht="12" customHeight="1">
      <c r="E41" s="161"/>
    </row>
    <row r="42" s="62" customFormat="1" ht="12" customHeight="1"/>
    <row r="43" s="62" customFormat="1" ht="12" customHeight="1"/>
    <row r="44" s="62" customFormat="1" ht="12" customHeight="1"/>
    <row r="45" s="62" customFormat="1" ht="12" customHeight="1"/>
    <row r="46" s="62" customFormat="1" ht="12" customHeight="1"/>
    <row r="47" s="62" customFormat="1" ht="12" customHeight="1"/>
    <row r="48" s="62" customFormat="1" ht="12" customHeight="1"/>
    <row r="49" s="62" customFormat="1" ht="10.5" customHeight="1">
      <c r="F49" s="161"/>
    </row>
    <row r="50" s="62" customFormat="1" ht="10.5" customHeight="1"/>
    <row r="51" s="62" customFormat="1" ht="10.5" customHeight="1"/>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sheetData>
  <printOptions horizontalCentered="1" verticalCentered="1"/>
  <pageMargins left="0.5" right="0.5" top="0.75" bottom="0.5" header="0.5" footer="0.25"/>
  <pageSetup blackAndWhite="1" horizontalDpi="300" verticalDpi="300" orientation="landscape" r:id="rId2"/>
  <headerFooter alignWithMargins="0">
    <oddFooter>&amp;C&amp;8 Item No. 10 &amp;8 Page &amp;P of &amp;N&amp;R&amp;8Exhibit P-3a Individual Modification</oddFooter>
  </headerFooter>
  <drawing r:id="rId1"/>
</worksheet>
</file>

<file path=xl/worksheets/sheet11.xml><?xml version="1.0" encoding="utf-8"?>
<worksheet xmlns="http://schemas.openxmlformats.org/spreadsheetml/2006/main" xmlns:r="http://schemas.openxmlformats.org/officeDocument/2006/relationships">
  <dimension ref="A1:AF40"/>
  <sheetViews>
    <sheetView showGridLines="0" workbookViewId="0" topLeftCell="S18">
      <selection activeCell="L37" sqref="L37"/>
    </sheetView>
  </sheetViews>
  <sheetFormatPr defaultColWidth="9.140625" defaultRowHeight="12.75"/>
  <cols>
    <col min="1" max="1" width="10.28125" style="0" customWidth="1"/>
    <col min="2" max="2" width="11.421875" style="0" customWidth="1"/>
    <col min="3" max="3" width="4.8515625" style="0" customWidth="1"/>
    <col min="4" max="4" width="5.7109375" style="0" customWidth="1"/>
    <col min="5" max="5" width="4.8515625" style="0" customWidth="1"/>
    <col min="6" max="6" width="5.7109375" style="0" customWidth="1"/>
    <col min="7" max="7" width="4.8515625" style="0" customWidth="1"/>
    <col min="8" max="8" width="5.7109375" style="0" customWidth="1"/>
    <col min="9" max="9" width="4.8515625" style="0" customWidth="1"/>
    <col min="10" max="10" width="5.7109375" style="0" customWidth="1"/>
    <col min="11" max="11" width="4.8515625" style="0" customWidth="1"/>
    <col min="12" max="12" width="5.7109375" style="0" customWidth="1"/>
    <col min="13" max="13" width="4.8515625" style="0" customWidth="1"/>
    <col min="14" max="14" width="5.7109375" style="0" customWidth="1"/>
    <col min="15" max="15" width="4.8515625" style="0" customWidth="1"/>
    <col min="16" max="16" width="5.7109375" style="0" customWidth="1"/>
    <col min="17" max="17" width="4.8515625" style="0" customWidth="1"/>
    <col min="18" max="18" width="5.7109375" style="0" customWidth="1"/>
    <col min="19" max="19" width="5.140625" style="0" customWidth="1"/>
    <col min="20" max="20" width="5.7109375" style="0" customWidth="1"/>
    <col min="21" max="21" width="5.8515625" style="0" customWidth="1"/>
    <col min="22" max="22" width="5.7109375" style="0" customWidth="1"/>
    <col min="23" max="16384" width="8.8515625" style="0" customWidth="1"/>
  </cols>
  <sheetData>
    <row r="1" spans="1:32" ht="12" customHeight="1" thickBot="1">
      <c r="A1" s="154"/>
      <c r="B1" s="155"/>
      <c r="C1" s="155"/>
      <c r="D1" s="155"/>
      <c r="E1" s="155"/>
      <c r="F1" s="155"/>
      <c r="G1" s="135"/>
      <c r="H1" s="155"/>
      <c r="I1" s="75" t="s">
        <v>98</v>
      </c>
      <c r="J1" s="155"/>
      <c r="K1" s="155"/>
      <c r="L1" s="155"/>
      <c r="M1" s="155"/>
      <c r="N1" s="155"/>
      <c r="O1" s="155"/>
      <c r="P1" s="155"/>
      <c r="Q1" s="155"/>
      <c r="R1" s="156" t="s">
        <v>72</v>
      </c>
      <c r="S1" s="157">
        <v>37288</v>
      </c>
      <c r="T1" s="158"/>
      <c r="U1" s="158"/>
      <c r="V1" s="159"/>
      <c r="Z1" s="7"/>
      <c r="AF1">
        <v>31002257</v>
      </c>
    </row>
    <row r="2" spans="1:32" ht="10.5" customHeight="1">
      <c r="A2" s="160"/>
      <c r="B2" s="161"/>
      <c r="C2" s="161"/>
      <c r="D2" s="161"/>
      <c r="E2" s="161"/>
      <c r="F2" s="161"/>
      <c r="G2" s="161"/>
      <c r="H2" s="161"/>
      <c r="I2" s="161"/>
      <c r="J2" s="161"/>
      <c r="K2" s="161"/>
      <c r="L2" s="161"/>
      <c r="M2" s="161"/>
      <c r="N2" s="161"/>
      <c r="O2" s="161"/>
      <c r="P2" s="161"/>
      <c r="Q2" s="161"/>
      <c r="R2" s="161"/>
      <c r="S2" s="161"/>
      <c r="T2" s="161"/>
      <c r="U2" s="161"/>
      <c r="V2" s="163"/>
      <c r="AF2" t="s">
        <v>4</v>
      </c>
    </row>
    <row r="3" spans="1:32" ht="10.5" customHeight="1">
      <c r="A3" s="164" t="s">
        <v>118</v>
      </c>
      <c r="B3" s="165"/>
      <c r="C3" s="165"/>
      <c r="D3" s="165"/>
      <c r="E3" s="165"/>
      <c r="F3" s="165"/>
      <c r="G3" s="165"/>
      <c r="H3" s="165"/>
      <c r="I3" s="165"/>
      <c r="J3" s="165"/>
      <c r="K3" s="165"/>
      <c r="L3" s="165"/>
      <c r="M3" s="165"/>
      <c r="N3" s="165"/>
      <c r="O3" s="165"/>
      <c r="P3" s="165"/>
      <c r="Q3" s="165"/>
      <c r="R3" s="165"/>
      <c r="S3" s="165"/>
      <c r="T3" s="165"/>
      <c r="U3" s="165"/>
      <c r="V3" s="166"/>
      <c r="AF3" t="s">
        <v>7</v>
      </c>
    </row>
    <row r="4" spans="1:22" ht="10.5" customHeight="1">
      <c r="A4" s="160"/>
      <c r="B4" s="161"/>
      <c r="C4" s="161"/>
      <c r="D4" s="161"/>
      <c r="E4" s="161"/>
      <c r="F4" s="161"/>
      <c r="G4" s="161"/>
      <c r="H4" s="161"/>
      <c r="I4" s="161"/>
      <c r="J4" s="161"/>
      <c r="K4" s="161"/>
      <c r="L4" s="161"/>
      <c r="M4" s="161"/>
      <c r="N4" s="161"/>
      <c r="O4" s="161"/>
      <c r="P4" s="161"/>
      <c r="Q4" s="161"/>
      <c r="R4" s="161"/>
      <c r="S4" s="161"/>
      <c r="T4" s="161"/>
      <c r="U4" s="161"/>
      <c r="V4" s="163"/>
    </row>
    <row r="5" spans="1:32" ht="10.5" customHeight="1">
      <c r="A5" s="160" t="s">
        <v>119</v>
      </c>
      <c r="B5" s="161"/>
      <c r="C5" s="161"/>
      <c r="D5" s="161"/>
      <c r="E5" s="161"/>
      <c r="F5" s="161"/>
      <c r="G5" s="161"/>
      <c r="H5" s="161"/>
      <c r="I5" s="161"/>
      <c r="J5" s="161"/>
      <c r="K5" s="161"/>
      <c r="L5" s="161"/>
      <c r="M5" s="161"/>
      <c r="N5" s="161"/>
      <c r="O5" s="161"/>
      <c r="P5" s="161"/>
      <c r="Q5" s="161"/>
      <c r="R5" s="161"/>
      <c r="S5" s="161"/>
      <c r="T5" s="161"/>
      <c r="U5" s="161"/>
      <c r="V5" s="163"/>
      <c r="AF5" t="s">
        <v>13</v>
      </c>
    </row>
    <row r="6" spans="1:32" ht="10.5" customHeight="1">
      <c r="A6" s="160"/>
      <c r="B6" s="161"/>
      <c r="C6" s="243" t="s">
        <v>16</v>
      </c>
      <c r="D6" s="244"/>
      <c r="E6" s="161"/>
      <c r="F6" s="161"/>
      <c r="G6" s="161"/>
      <c r="H6" s="161"/>
      <c r="I6" s="161"/>
      <c r="J6" s="161"/>
      <c r="K6" s="161"/>
      <c r="L6" s="161"/>
      <c r="M6" s="161"/>
      <c r="N6" s="161"/>
      <c r="O6" s="161"/>
      <c r="P6" s="161"/>
      <c r="Q6" s="161"/>
      <c r="R6" s="161"/>
      <c r="S6" s="161"/>
      <c r="T6" s="161"/>
      <c r="U6" s="161"/>
      <c r="V6" s="163"/>
      <c r="AF6">
        <v>31002257</v>
      </c>
    </row>
    <row r="7" spans="1:22" ht="10.5" customHeight="1">
      <c r="A7" s="160"/>
      <c r="B7" s="161"/>
      <c r="C7" s="245" t="s">
        <v>120</v>
      </c>
      <c r="D7" s="246"/>
      <c r="E7" s="247" t="s">
        <v>17</v>
      </c>
      <c r="F7" s="248"/>
      <c r="G7" s="247" t="s">
        <v>18</v>
      </c>
      <c r="H7" s="248"/>
      <c r="I7" s="247" t="s">
        <v>19</v>
      </c>
      <c r="J7" s="248"/>
      <c r="K7" s="247" t="s">
        <v>20</v>
      </c>
      <c r="L7" s="248"/>
      <c r="M7" s="247" t="s">
        <v>21</v>
      </c>
      <c r="N7" s="248"/>
      <c r="O7" s="247" t="s">
        <v>22</v>
      </c>
      <c r="P7" s="248"/>
      <c r="Q7" s="247" t="s">
        <v>23</v>
      </c>
      <c r="R7" s="248"/>
      <c r="S7" s="249" t="s">
        <v>95</v>
      </c>
      <c r="T7" s="250"/>
      <c r="U7" s="249" t="s">
        <v>71</v>
      </c>
      <c r="V7" s="251"/>
    </row>
    <row r="8" spans="1:22" ht="10.5" customHeight="1">
      <c r="A8" s="160"/>
      <c r="B8" s="161"/>
      <c r="C8" s="252" t="s">
        <v>50</v>
      </c>
      <c r="D8" s="253" t="s">
        <v>121</v>
      </c>
      <c r="E8" s="252" t="s">
        <v>50</v>
      </c>
      <c r="F8" s="253" t="s">
        <v>121</v>
      </c>
      <c r="G8" s="252" t="s">
        <v>50</v>
      </c>
      <c r="H8" s="253" t="s">
        <v>121</v>
      </c>
      <c r="I8" s="252" t="s">
        <v>50</v>
      </c>
      <c r="J8" s="253" t="s">
        <v>121</v>
      </c>
      <c r="K8" s="252" t="s">
        <v>50</v>
      </c>
      <c r="L8" s="253" t="s">
        <v>121</v>
      </c>
      <c r="M8" s="252" t="s">
        <v>50</v>
      </c>
      <c r="N8" s="253" t="s">
        <v>121</v>
      </c>
      <c r="O8" s="252" t="s">
        <v>50</v>
      </c>
      <c r="P8" s="253" t="s">
        <v>121</v>
      </c>
      <c r="Q8" s="252" t="s">
        <v>50</v>
      </c>
      <c r="R8" s="253" t="s">
        <v>121</v>
      </c>
      <c r="S8" s="252" t="s">
        <v>50</v>
      </c>
      <c r="T8" s="253" t="s">
        <v>121</v>
      </c>
      <c r="U8" s="252" t="s">
        <v>50</v>
      </c>
      <c r="V8" s="254" t="s">
        <v>121</v>
      </c>
    </row>
    <row r="9" spans="1:22" ht="12" customHeight="1">
      <c r="A9" s="255" t="s">
        <v>122</v>
      </c>
      <c r="B9" s="94"/>
      <c r="C9" s="256"/>
      <c r="D9" s="257"/>
      <c r="E9" s="256"/>
      <c r="F9" s="257"/>
      <c r="G9" s="256"/>
      <c r="H9" s="257"/>
      <c r="I9" s="256"/>
      <c r="J9" s="257"/>
      <c r="K9" s="256"/>
      <c r="L9" s="257"/>
      <c r="M9" s="256"/>
      <c r="N9" s="257"/>
      <c r="O9" s="256"/>
      <c r="P9" s="257"/>
      <c r="Q9" s="256"/>
      <c r="R9" s="257"/>
      <c r="S9" s="256"/>
      <c r="T9" s="257"/>
      <c r="U9" s="258">
        <f aca="true" t="shared" si="0" ref="U9:U37">SUM(C9,E9,G9,I9,K9,M9,O9,Q9,S9)</f>
        <v>0</v>
      </c>
      <c r="V9" s="259">
        <f aca="true" t="shared" si="1" ref="V9:V37">SUM(D9,F9,H9,J9,L9,N9,P9,R9,T9)</f>
        <v>0</v>
      </c>
    </row>
    <row r="10" spans="1:22" ht="12" customHeight="1">
      <c r="A10" s="255" t="s">
        <v>123</v>
      </c>
      <c r="B10" s="94"/>
      <c r="C10" s="256"/>
      <c r="D10" s="257"/>
      <c r="E10" s="256"/>
      <c r="F10" s="257"/>
      <c r="G10" s="256"/>
      <c r="H10" s="257"/>
      <c r="I10" s="256"/>
      <c r="J10" s="257"/>
      <c r="K10" s="256"/>
      <c r="L10" s="257"/>
      <c r="M10" s="256"/>
      <c r="N10" s="257"/>
      <c r="O10" s="256"/>
      <c r="P10" s="257"/>
      <c r="Q10" s="256"/>
      <c r="R10" s="257"/>
      <c r="S10" s="256"/>
      <c r="T10" s="257"/>
      <c r="U10" s="258">
        <f t="shared" si="0"/>
        <v>0</v>
      </c>
      <c r="V10" s="259">
        <f t="shared" si="1"/>
        <v>0</v>
      </c>
    </row>
    <row r="11" spans="1:22" ht="12" customHeight="1">
      <c r="A11" s="255" t="s">
        <v>124</v>
      </c>
      <c r="B11" s="94"/>
      <c r="C11" s="256">
        <v>36</v>
      </c>
      <c r="D11" s="257">
        <v>89.4</v>
      </c>
      <c r="E11" s="256">
        <v>4</v>
      </c>
      <c r="F11" s="257">
        <v>10.6</v>
      </c>
      <c r="G11" s="256">
        <v>4</v>
      </c>
      <c r="H11" s="257">
        <v>14.7</v>
      </c>
      <c r="I11" s="256"/>
      <c r="J11" s="257"/>
      <c r="K11" s="256"/>
      <c r="L11" s="257"/>
      <c r="M11" s="256"/>
      <c r="N11" s="257"/>
      <c r="O11" s="256"/>
      <c r="P11" s="257"/>
      <c r="Q11" s="256"/>
      <c r="R11" s="257"/>
      <c r="S11" s="256"/>
      <c r="T11" s="257"/>
      <c r="U11" s="258">
        <f t="shared" si="0"/>
        <v>44</v>
      </c>
      <c r="V11" s="259">
        <f t="shared" si="1"/>
        <v>114.7</v>
      </c>
    </row>
    <row r="12" spans="1:22" ht="12" customHeight="1">
      <c r="A12" s="255" t="s">
        <v>125</v>
      </c>
      <c r="B12" s="94"/>
      <c r="C12" s="256"/>
      <c r="D12" s="257"/>
      <c r="E12" s="256"/>
      <c r="F12" s="257"/>
      <c r="G12" s="256"/>
      <c r="H12" s="257"/>
      <c r="I12" s="256"/>
      <c r="J12" s="257"/>
      <c r="K12" s="256"/>
      <c r="L12" s="257"/>
      <c r="M12" s="256"/>
      <c r="N12" s="257"/>
      <c r="O12" s="256"/>
      <c r="P12" s="257"/>
      <c r="Q12" s="256"/>
      <c r="R12" s="257"/>
      <c r="S12" s="256"/>
      <c r="T12" s="257"/>
      <c r="U12" s="258">
        <f t="shared" si="0"/>
        <v>0</v>
      </c>
      <c r="V12" s="259">
        <f t="shared" si="1"/>
        <v>0</v>
      </c>
    </row>
    <row r="13" spans="1:22" ht="12" customHeight="1">
      <c r="A13" s="255" t="s">
        <v>126</v>
      </c>
      <c r="B13" s="94"/>
      <c r="C13" s="256"/>
      <c r="D13" s="257"/>
      <c r="E13" s="256"/>
      <c r="F13" s="257"/>
      <c r="G13" s="256"/>
      <c r="H13" s="257"/>
      <c r="I13" s="256"/>
      <c r="J13" s="257"/>
      <c r="K13" s="256"/>
      <c r="L13" s="257"/>
      <c r="M13" s="256"/>
      <c r="N13" s="257"/>
      <c r="O13" s="256"/>
      <c r="P13" s="257"/>
      <c r="Q13" s="256"/>
      <c r="R13" s="257"/>
      <c r="S13" s="256"/>
      <c r="T13" s="257"/>
      <c r="U13" s="258">
        <f t="shared" si="0"/>
        <v>0</v>
      </c>
      <c r="V13" s="259">
        <f t="shared" si="1"/>
        <v>0</v>
      </c>
    </row>
    <row r="14" spans="1:22" ht="12" customHeight="1">
      <c r="A14" s="255" t="s">
        <v>127</v>
      </c>
      <c r="B14" s="94"/>
      <c r="C14" s="256"/>
      <c r="D14" s="257"/>
      <c r="E14" s="256"/>
      <c r="F14" s="257"/>
      <c r="G14" s="256"/>
      <c r="H14" s="257"/>
      <c r="I14" s="256"/>
      <c r="J14" s="257"/>
      <c r="K14" s="256"/>
      <c r="L14" s="257"/>
      <c r="M14" s="256"/>
      <c r="N14" s="257"/>
      <c r="O14" s="256"/>
      <c r="P14" s="257"/>
      <c r="Q14" s="256"/>
      <c r="R14" s="257"/>
      <c r="S14" s="256"/>
      <c r="T14" s="257"/>
      <c r="U14" s="258">
        <f t="shared" si="0"/>
        <v>0</v>
      </c>
      <c r="V14" s="259">
        <f t="shared" si="1"/>
        <v>0</v>
      </c>
    </row>
    <row r="15" spans="1:22" ht="12" customHeight="1">
      <c r="A15" s="255" t="s">
        <v>128</v>
      </c>
      <c r="B15" s="94"/>
      <c r="C15" s="256"/>
      <c r="D15" s="257"/>
      <c r="E15" s="256"/>
      <c r="F15" s="257"/>
      <c r="G15" s="256"/>
      <c r="H15" s="257"/>
      <c r="I15" s="256"/>
      <c r="J15" s="257"/>
      <c r="K15" s="256"/>
      <c r="L15" s="257"/>
      <c r="M15" s="256"/>
      <c r="N15" s="257"/>
      <c r="O15" s="256"/>
      <c r="P15" s="257"/>
      <c r="Q15" s="256"/>
      <c r="R15" s="257"/>
      <c r="S15" s="256"/>
      <c r="T15" s="257"/>
      <c r="U15" s="258">
        <f t="shared" si="0"/>
        <v>0</v>
      </c>
      <c r="V15" s="259">
        <f t="shared" si="1"/>
        <v>0</v>
      </c>
    </row>
    <row r="16" spans="1:22" ht="12" customHeight="1">
      <c r="A16" s="255" t="s">
        <v>129</v>
      </c>
      <c r="B16" s="94"/>
      <c r="C16" s="256"/>
      <c r="D16" s="257"/>
      <c r="E16" s="256"/>
      <c r="F16" s="257"/>
      <c r="G16" s="256"/>
      <c r="H16" s="257"/>
      <c r="I16" s="256"/>
      <c r="J16" s="257"/>
      <c r="K16" s="256"/>
      <c r="L16" s="257"/>
      <c r="M16" s="256"/>
      <c r="N16" s="257"/>
      <c r="O16" s="256"/>
      <c r="P16" s="257"/>
      <c r="Q16" s="256"/>
      <c r="R16" s="257"/>
      <c r="S16" s="256"/>
      <c r="T16" s="257"/>
      <c r="U16" s="258">
        <f t="shared" si="0"/>
        <v>0</v>
      </c>
      <c r="V16" s="259">
        <f t="shared" si="1"/>
        <v>0</v>
      </c>
    </row>
    <row r="17" spans="1:22" ht="12" customHeight="1">
      <c r="A17" s="255" t="s">
        <v>130</v>
      </c>
      <c r="B17" s="94"/>
      <c r="C17" s="256"/>
      <c r="D17" s="257"/>
      <c r="E17" s="256"/>
      <c r="F17" s="257"/>
      <c r="G17" s="256"/>
      <c r="H17" s="257"/>
      <c r="I17" s="256"/>
      <c r="J17" s="257"/>
      <c r="K17" s="256"/>
      <c r="L17" s="257"/>
      <c r="M17" s="256"/>
      <c r="N17" s="257"/>
      <c r="O17" s="256"/>
      <c r="P17" s="257"/>
      <c r="Q17" s="256"/>
      <c r="R17" s="257"/>
      <c r="S17" s="256"/>
      <c r="T17" s="257"/>
      <c r="U17" s="258">
        <f t="shared" si="0"/>
        <v>0</v>
      </c>
      <c r="V17" s="259">
        <f t="shared" si="1"/>
        <v>0</v>
      </c>
    </row>
    <row r="18" spans="1:22" ht="12" customHeight="1">
      <c r="A18" s="255" t="s">
        <v>131</v>
      </c>
      <c r="B18" s="94"/>
      <c r="C18" s="256"/>
      <c r="D18" s="257"/>
      <c r="E18" s="256"/>
      <c r="F18" s="257"/>
      <c r="G18" s="256"/>
      <c r="H18" s="257"/>
      <c r="I18" s="256"/>
      <c r="J18" s="257"/>
      <c r="K18" s="256"/>
      <c r="L18" s="257"/>
      <c r="M18" s="256"/>
      <c r="N18" s="257"/>
      <c r="O18" s="256"/>
      <c r="P18" s="257"/>
      <c r="Q18" s="256"/>
      <c r="R18" s="257"/>
      <c r="S18" s="256"/>
      <c r="T18" s="257"/>
      <c r="U18" s="258">
        <f t="shared" si="0"/>
        <v>0</v>
      </c>
      <c r="V18" s="259">
        <f t="shared" si="1"/>
        <v>0</v>
      </c>
    </row>
    <row r="19" spans="1:22" ht="12" customHeight="1">
      <c r="A19" s="255" t="s">
        <v>132</v>
      </c>
      <c r="B19" s="94"/>
      <c r="C19" s="256"/>
      <c r="D19" s="257"/>
      <c r="E19" s="256"/>
      <c r="F19" s="257"/>
      <c r="G19" s="256"/>
      <c r="H19" s="257"/>
      <c r="I19" s="256"/>
      <c r="J19" s="257"/>
      <c r="K19" s="256"/>
      <c r="L19" s="257"/>
      <c r="M19" s="256"/>
      <c r="N19" s="257"/>
      <c r="O19" s="256"/>
      <c r="P19" s="257"/>
      <c r="Q19" s="256"/>
      <c r="R19" s="257"/>
      <c r="S19" s="256"/>
      <c r="T19" s="257"/>
      <c r="U19" s="258">
        <f t="shared" si="0"/>
        <v>0</v>
      </c>
      <c r="V19" s="259">
        <f t="shared" si="1"/>
        <v>0</v>
      </c>
    </row>
    <row r="20" spans="1:22" ht="12" customHeight="1">
      <c r="A20" s="255" t="s">
        <v>133</v>
      </c>
      <c r="B20" s="94"/>
      <c r="C20" s="256"/>
      <c r="D20" s="257"/>
      <c r="E20" s="256"/>
      <c r="F20" s="257"/>
      <c r="G20" s="256"/>
      <c r="H20" s="257"/>
      <c r="I20" s="256"/>
      <c r="J20" s="257"/>
      <c r="K20" s="256"/>
      <c r="L20" s="257"/>
      <c r="M20" s="256"/>
      <c r="N20" s="257"/>
      <c r="O20" s="256"/>
      <c r="P20" s="257"/>
      <c r="Q20" s="256"/>
      <c r="R20" s="257"/>
      <c r="S20" s="256"/>
      <c r="T20" s="257"/>
      <c r="U20" s="258">
        <f t="shared" si="0"/>
        <v>0</v>
      </c>
      <c r="V20" s="259">
        <f t="shared" si="1"/>
        <v>0</v>
      </c>
    </row>
    <row r="21" spans="1:22" ht="12" customHeight="1">
      <c r="A21" s="255" t="s">
        <v>134</v>
      </c>
      <c r="B21" s="94"/>
      <c r="C21" s="256"/>
      <c r="D21" s="257"/>
      <c r="E21" s="256"/>
      <c r="F21" s="257"/>
      <c r="G21" s="256"/>
      <c r="H21" s="257"/>
      <c r="I21" s="256"/>
      <c r="J21" s="257"/>
      <c r="K21" s="256"/>
      <c r="L21" s="257"/>
      <c r="M21" s="256"/>
      <c r="N21" s="257"/>
      <c r="O21" s="256"/>
      <c r="P21" s="257"/>
      <c r="Q21" s="256"/>
      <c r="R21" s="257"/>
      <c r="S21" s="256"/>
      <c r="T21" s="257"/>
      <c r="U21" s="258">
        <f t="shared" si="0"/>
        <v>0</v>
      </c>
      <c r="V21" s="259">
        <f t="shared" si="1"/>
        <v>0</v>
      </c>
    </row>
    <row r="22" spans="1:22" ht="12" customHeight="1">
      <c r="A22" s="255"/>
      <c r="B22" s="152"/>
      <c r="C22" s="256"/>
      <c r="D22" s="257"/>
      <c r="E22" s="256"/>
      <c r="F22" s="257"/>
      <c r="G22" s="256"/>
      <c r="H22" s="257"/>
      <c r="I22" s="256"/>
      <c r="J22" s="257"/>
      <c r="K22" s="256"/>
      <c r="L22" s="257"/>
      <c r="M22" s="256"/>
      <c r="N22" s="257"/>
      <c r="O22" s="256"/>
      <c r="P22" s="257"/>
      <c r="Q22" s="256"/>
      <c r="R22" s="257"/>
      <c r="S22" s="256"/>
      <c r="T22" s="257"/>
      <c r="U22" s="258">
        <f t="shared" si="0"/>
        <v>0</v>
      </c>
      <c r="V22" s="259">
        <f t="shared" si="1"/>
        <v>0</v>
      </c>
    </row>
    <row r="23" spans="1:22" ht="12" customHeight="1">
      <c r="A23" s="255"/>
      <c r="B23" s="152"/>
      <c r="C23" s="256"/>
      <c r="D23" s="257"/>
      <c r="E23" s="256"/>
      <c r="F23" s="257"/>
      <c r="G23" s="256"/>
      <c r="H23" s="257"/>
      <c r="I23" s="256"/>
      <c r="J23" s="257"/>
      <c r="K23" s="256"/>
      <c r="L23" s="257"/>
      <c r="M23" s="256"/>
      <c r="N23" s="257"/>
      <c r="O23" s="256"/>
      <c r="P23" s="257"/>
      <c r="Q23" s="256"/>
      <c r="R23" s="257"/>
      <c r="S23" s="256"/>
      <c r="T23" s="257"/>
      <c r="U23" s="258">
        <f t="shared" si="0"/>
        <v>0</v>
      </c>
      <c r="V23" s="259">
        <f t="shared" si="1"/>
        <v>0</v>
      </c>
    </row>
    <row r="24" spans="1:22" ht="12" customHeight="1">
      <c r="A24" s="255"/>
      <c r="B24" s="94"/>
      <c r="C24" s="256"/>
      <c r="D24" s="257"/>
      <c r="E24" s="256"/>
      <c r="F24" s="257"/>
      <c r="G24" s="256"/>
      <c r="H24" s="257"/>
      <c r="I24" s="256"/>
      <c r="J24" s="257"/>
      <c r="K24" s="256"/>
      <c r="L24" s="257"/>
      <c r="M24" s="256"/>
      <c r="N24" s="257"/>
      <c r="O24" s="256"/>
      <c r="P24" s="257"/>
      <c r="Q24" s="256"/>
      <c r="R24" s="257"/>
      <c r="S24" s="256"/>
      <c r="T24" s="257"/>
      <c r="U24" s="258">
        <f t="shared" si="0"/>
        <v>0</v>
      </c>
      <c r="V24" s="259">
        <f t="shared" si="1"/>
        <v>0</v>
      </c>
    </row>
    <row r="25" spans="1:22" ht="12" customHeight="1">
      <c r="A25" s="255"/>
      <c r="B25" s="94"/>
      <c r="C25" s="256"/>
      <c r="D25" s="257"/>
      <c r="E25" s="256"/>
      <c r="F25" s="257"/>
      <c r="G25" s="256"/>
      <c r="H25" s="257"/>
      <c r="I25" s="256"/>
      <c r="J25" s="257"/>
      <c r="K25" s="256"/>
      <c r="L25" s="257"/>
      <c r="M25" s="256"/>
      <c r="N25" s="257"/>
      <c r="O25" s="256"/>
      <c r="P25" s="257"/>
      <c r="Q25" s="256"/>
      <c r="R25" s="257"/>
      <c r="S25" s="256"/>
      <c r="T25" s="257"/>
      <c r="U25" s="258">
        <f t="shared" si="0"/>
        <v>0</v>
      </c>
      <c r="V25" s="259">
        <f t="shared" si="1"/>
        <v>0</v>
      </c>
    </row>
    <row r="26" spans="1:22" ht="12" customHeight="1">
      <c r="A26" s="255"/>
      <c r="B26" s="94"/>
      <c r="C26" s="256"/>
      <c r="D26" s="257"/>
      <c r="E26" s="256"/>
      <c r="F26" s="257"/>
      <c r="G26" s="256"/>
      <c r="H26" s="257"/>
      <c r="I26" s="256"/>
      <c r="J26" s="257"/>
      <c r="K26" s="256"/>
      <c r="L26" s="257"/>
      <c r="M26" s="256"/>
      <c r="N26" s="257"/>
      <c r="O26" s="256"/>
      <c r="P26" s="257"/>
      <c r="Q26" s="256"/>
      <c r="R26" s="257"/>
      <c r="S26" s="256"/>
      <c r="T26" s="257"/>
      <c r="U26" s="258">
        <f t="shared" si="0"/>
        <v>0</v>
      </c>
      <c r="V26" s="259">
        <f t="shared" si="1"/>
        <v>0</v>
      </c>
    </row>
    <row r="27" spans="1:22" ht="12" customHeight="1">
      <c r="A27" s="255"/>
      <c r="B27" s="94"/>
      <c r="C27" s="256"/>
      <c r="D27" s="257"/>
      <c r="E27" s="256"/>
      <c r="F27" s="257"/>
      <c r="G27" s="256"/>
      <c r="H27" s="257"/>
      <c r="I27" s="256"/>
      <c r="J27" s="257"/>
      <c r="K27" s="256"/>
      <c r="L27" s="257"/>
      <c r="M27" s="256"/>
      <c r="N27" s="257"/>
      <c r="O27" s="256"/>
      <c r="P27" s="257"/>
      <c r="Q27" s="256"/>
      <c r="R27" s="257"/>
      <c r="S27" s="256"/>
      <c r="T27" s="257"/>
      <c r="U27" s="258">
        <f t="shared" si="0"/>
        <v>0</v>
      </c>
      <c r="V27" s="259">
        <f t="shared" si="1"/>
        <v>0</v>
      </c>
    </row>
    <row r="28" spans="1:22" ht="12" customHeight="1">
      <c r="A28" s="255" t="s">
        <v>135</v>
      </c>
      <c r="B28" s="94"/>
      <c r="C28" s="256"/>
      <c r="D28" s="257"/>
      <c r="E28" s="256"/>
      <c r="F28" s="257"/>
      <c r="G28" s="256"/>
      <c r="H28" s="257"/>
      <c r="I28" s="256"/>
      <c r="J28" s="257"/>
      <c r="K28" s="256"/>
      <c r="L28" s="257"/>
      <c r="M28" s="256"/>
      <c r="N28" s="257"/>
      <c r="O28" s="256"/>
      <c r="P28" s="257"/>
      <c r="Q28" s="256"/>
      <c r="R28" s="257"/>
      <c r="S28" s="256"/>
      <c r="T28" s="257"/>
      <c r="U28" s="258">
        <f t="shared" si="0"/>
        <v>0</v>
      </c>
      <c r="V28" s="259">
        <f t="shared" si="1"/>
        <v>0</v>
      </c>
    </row>
    <row r="29" spans="1:22" ht="12" customHeight="1">
      <c r="A29" s="255" t="s">
        <v>136</v>
      </c>
      <c r="B29" s="94"/>
      <c r="C29" s="256">
        <v>36</v>
      </c>
      <c r="D29" s="257">
        <v>8.8</v>
      </c>
      <c r="E29" s="256"/>
      <c r="F29" s="257"/>
      <c r="G29" s="256"/>
      <c r="H29" s="257"/>
      <c r="I29" s="256"/>
      <c r="J29" s="257"/>
      <c r="K29" s="256"/>
      <c r="L29" s="257"/>
      <c r="M29" s="256"/>
      <c r="N29" s="257"/>
      <c r="O29" s="256"/>
      <c r="P29" s="257"/>
      <c r="Q29" s="256"/>
      <c r="R29" s="257"/>
      <c r="S29" s="256"/>
      <c r="T29" s="257"/>
      <c r="U29" s="258">
        <f t="shared" si="0"/>
        <v>36</v>
      </c>
      <c r="V29" s="259">
        <f t="shared" si="1"/>
        <v>8.8</v>
      </c>
    </row>
    <row r="30" spans="1:22" ht="12" customHeight="1">
      <c r="A30" s="255" t="s">
        <v>137</v>
      </c>
      <c r="B30" s="94"/>
      <c r="C30" s="256"/>
      <c r="D30" s="257"/>
      <c r="E30" s="256">
        <v>4</v>
      </c>
      <c r="F30" s="257">
        <v>1.4</v>
      </c>
      <c r="G30" s="256"/>
      <c r="H30" s="257"/>
      <c r="I30" s="256"/>
      <c r="J30" s="257"/>
      <c r="K30" s="256"/>
      <c r="L30" s="257"/>
      <c r="M30" s="256"/>
      <c r="N30" s="257"/>
      <c r="O30" s="256"/>
      <c r="P30" s="257"/>
      <c r="Q30" s="256"/>
      <c r="R30" s="257"/>
      <c r="S30" s="256"/>
      <c r="T30" s="257"/>
      <c r="U30" s="258">
        <f t="shared" si="0"/>
        <v>4</v>
      </c>
      <c r="V30" s="259">
        <f t="shared" si="1"/>
        <v>1.4</v>
      </c>
    </row>
    <row r="31" spans="1:22" ht="12" customHeight="1">
      <c r="A31" s="255" t="s">
        <v>138</v>
      </c>
      <c r="B31" s="94"/>
      <c r="C31" s="256"/>
      <c r="D31" s="257"/>
      <c r="E31" s="256"/>
      <c r="F31" s="257"/>
      <c r="G31" s="256">
        <v>4</v>
      </c>
      <c r="H31" s="257">
        <v>2</v>
      </c>
      <c r="I31" s="256"/>
      <c r="J31" s="257"/>
      <c r="K31" s="256"/>
      <c r="L31" s="257"/>
      <c r="M31" s="256"/>
      <c r="N31" s="257"/>
      <c r="O31" s="256"/>
      <c r="P31" s="257"/>
      <c r="Q31" s="256"/>
      <c r="R31" s="257"/>
      <c r="S31" s="256"/>
      <c r="T31" s="257"/>
      <c r="U31" s="258">
        <f t="shared" si="0"/>
        <v>4</v>
      </c>
      <c r="V31" s="259">
        <f t="shared" si="1"/>
        <v>2</v>
      </c>
    </row>
    <row r="32" spans="1:22" ht="12" customHeight="1">
      <c r="A32" s="255" t="s">
        <v>139</v>
      </c>
      <c r="B32" s="94"/>
      <c r="C32" s="256"/>
      <c r="D32" s="257"/>
      <c r="E32" s="256"/>
      <c r="F32" s="257"/>
      <c r="G32" s="256"/>
      <c r="H32" s="257"/>
      <c r="I32" s="256"/>
      <c r="J32" s="257"/>
      <c r="K32" s="256"/>
      <c r="L32" s="257"/>
      <c r="M32" s="256"/>
      <c r="N32" s="257"/>
      <c r="O32" s="256"/>
      <c r="P32" s="257"/>
      <c r="Q32" s="256"/>
      <c r="R32" s="257"/>
      <c r="S32" s="256"/>
      <c r="T32" s="257"/>
      <c r="U32" s="258">
        <f t="shared" si="0"/>
        <v>0</v>
      </c>
      <c r="V32" s="259">
        <f t="shared" si="1"/>
        <v>0</v>
      </c>
    </row>
    <row r="33" spans="1:22" ht="12" customHeight="1">
      <c r="A33" s="255" t="s">
        <v>140</v>
      </c>
      <c r="B33" s="94"/>
      <c r="C33" s="256"/>
      <c r="D33" s="257"/>
      <c r="E33" s="256"/>
      <c r="F33" s="257"/>
      <c r="G33" s="256"/>
      <c r="H33" s="257"/>
      <c r="I33" s="256"/>
      <c r="J33" s="257"/>
      <c r="K33" s="256"/>
      <c r="L33" s="257"/>
      <c r="M33" s="256"/>
      <c r="N33" s="257"/>
      <c r="O33" s="256"/>
      <c r="P33" s="257"/>
      <c r="Q33" s="256"/>
      <c r="R33" s="257"/>
      <c r="S33" s="256"/>
      <c r="T33" s="257"/>
      <c r="U33" s="258">
        <f t="shared" si="0"/>
        <v>0</v>
      </c>
      <c r="V33" s="259">
        <f t="shared" si="1"/>
        <v>0</v>
      </c>
    </row>
    <row r="34" spans="1:22" ht="12" customHeight="1">
      <c r="A34" s="255" t="s">
        <v>141</v>
      </c>
      <c r="B34" s="94"/>
      <c r="C34" s="256"/>
      <c r="D34" s="257"/>
      <c r="E34" s="256"/>
      <c r="F34" s="257"/>
      <c r="G34" s="256"/>
      <c r="H34" s="257"/>
      <c r="I34" s="256"/>
      <c r="J34" s="257"/>
      <c r="K34" s="256"/>
      <c r="L34" s="257"/>
      <c r="M34" s="256"/>
      <c r="N34" s="257"/>
      <c r="O34" s="256"/>
      <c r="P34" s="257"/>
      <c r="Q34" s="256"/>
      <c r="R34" s="257"/>
      <c r="S34" s="256"/>
      <c r="T34" s="257"/>
      <c r="U34" s="258">
        <f t="shared" si="0"/>
        <v>0</v>
      </c>
      <c r="V34" s="259">
        <f t="shared" si="1"/>
        <v>0</v>
      </c>
    </row>
    <row r="35" spans="1:22" ht="12" customHeight="1">
      <c r="A35" s="255" t="s">
        <v>142</v>
      </c>
      <c r="B35" s="94"/>
      <c r="C35" s="256"/>
      <c r="D35" s="257"/>
      <c r="E35" s="256"/>
      <c r="F35" s="257"/>
      <c r="G35" s="256"/>
      <c r="H35" s="257"/>
      <c r="I35" s="256"/>
      <c r="J35" s="257"/>
      <c r="K35" s="256"/>
      <c r="L35" s="257"/>
      <c r="M35" s="256"/>
      <c r="N35" s="257"/>
      <c r="O35" s="256"/>
      <c r="P35" s="257"/>
      <c r="Q35" s="256"/>
      <c r="R35" s="257"/>
      <c r="S35" s="256"/>
      <c r="T35" s="257"/>
      <c r="U35" s="258">
        <f t="shared" si="0"/>
        <v>0</v>
      </c>
      <c r="V35" s="259">
        <f t="shared" si="1"/>
        <v>0</v>
      </c>
    </row>
    <row r="36" spans="1:22" ht="12" customHeight="1">
      <c r="A36" s="255" t="s">
        <v>143</v>
      </c>
      <c r="B36" s="94"/>
      <c r="C36" s="256"/>
      <c r="D36" s="257"/>
      <c r="E36" s="256"/>
      <c r="F36" s="257"/>
      <c r="G36" s="256"/>
      <c r="H36" s="257"/>
      <c r="I36" s="256"/>
      <c r="J36" s="257"/>
      <c r="K36" s="256"/>
      <c r="L36" s="257"/>
      <c r="M36" s="256"/>
      <c r="N36" s="257"/>
      <c r="O36" s="256"/>
      <c r="P36" s="257"/>
      <c r="Q36" s="256"/>
      <c r="R36" s="257"/>
      <c r="S36" s="256"/>
      <c r="T36" s="257"/>
      <c r="U36" s="258">
        <f t="shared" si="0"/>
        <v>0</v>
      </c>
      <c r="V36" s="259">
        <f t="shared" si="1"/>
        <v>0</v>
      </c>
    </row>
    <row r="37" spans="1:22" ht="12" customHeight="1">
      <c r="A37" s="255" t="s">
        <v>144</v>
      </c>
      <c r="B37" s="94"/>
      <c r="C37" s="260"/>
      <c r="D37" s="261"/>
      <c r="E37" s="260"/>
      <c r="F37" s="261"/>
      <c r="G37" s="260"/>
      <c r="H37" s="261"/>
      <c r="I37" s="260"/>
      <c r="J37" s="261"/>
      <c r="K37" s="260"/>
      <c r="L37" s="261"/>
      <c r="M37" s="260"/>
      <c r="N37" s="261"/>
      <c r="O37" s="260"/>
      <c r="P37" s="261"/>
      <c r="Q37" s="260"/>
      <c r="R37" s="261"/>
      <c r="S37" s="260"/>
      <c r="T37" s="261"/>
      <c r="U37" s="258">
        <f t="shared" si="0"/>
        <v>0</v>
      </c>
      <c r="V37" s="262">
        <f t="shared" si="1"/>
        <v>0</v>
      </c>
    </row>
    <row r="38" spans="1:22" ht="12" customHeight="1">
      <c r="A38" s="160" t="s">
        <v>145</v>
      </c>
      <c r="B38" s="161"/>
      <c r="C38" s="263">
        <f aca="true" t="shared" si="2" ref="C38:V38">SUM(C29:C37)</f>
        <v>36</v>
      </c>
      <c r="D38" s="264">
        <f t="shared" si="2"/>
        <v>8.8</v>
      </c>
      <c r="E38" s="263">
        <f t="shared" si="2"/>
        <v>4</v>
      </c>
      <c r="F38" s="264">
        <f t="shared" si="2"/>
        <v>1.4</v>
      </c>
      <c r="G38" s="263">
        <f t="shared" si="2"/>
        <v>4</v>
      </c>
      <c r="H38" s="264">
        <f t="shared" si="2"/>
        <v>2</v>
      </c>
      <c r="I38" s="263">
        <f t="shared" si="2"/>
        <v>0</v>
      </c>
      <c r="J38" s="264">
        <f t="shared" si="2"/>
        <v>0</v>
      </c>
      <c r="K38" s="263">
        <f t="shared" si="2"/>
        <v>0</v>
      </c>
      <c r="L38" s="264">
        <f t="shared" si="2"/>
        <v>0</v>
      </c>
      <c r="M38" s="263">
        <f t="shared" si="2"/>
        <v>0</v>
      </c>
      <c r="N38" s="264">
        <f t="shared" si="2"/>
        <v>0</v>
      </c>
      <c r="O38" s="263">
        <f t="shared" si="2"/>
        <v>0</v>
      </c>
      <c r="P38" s="264">
        <f t="shared" si="2"/>
        <v>0</v>
      </c>
      <c r="Q38" s="263">
        <f t="shared" si="2"/>
        <v>0</v>
      </c>
      <c r="R38" s="264">
        <f t="shared" si="2"/>
        <v>0</v>
      </c>
      <c r="S38" s="263">
        <f t="shared" si="2"/>
        <v>0</v>
      </c>
      <c r="T38" s="264">
        <f t="shared" si="2"/>
        <v>0</v>
      </c>
      <c r="U38" s="263">
        <f t="shared" si="2"/>
        <v>44</v>
      </c>
      <c r="V38" s="265">
        <f t="shared" si="2"/>
        <v>12.200000000000001</v>
      </c>
    </row>
    <row r="39" spans="1:22" ht="10.5" customHeight="1">
      <c r="A39" s="160" t="s">
        <v>146</v>
      </c>
      <c r="C39" s="266"/>
      <c r="D39" s="264">
        <f>SUM(D11:D37)</f>
        <v>98.2</v>
      </c>
      <c r="E39" s="266"/>
      <c r="F39" s="264">
        <f>SUM(F11:F37)</f>
        <v>12</v>
      </c>
      <c r="G39" s="266"/>
      <c r="H39" s="264">
        <f>SUM(H11:H37)</f>
        <v>16.7</v>
      </c>
      <c r="I39" s="266"/>
      <c r="J39" s="264">
        <f>SUM(J11:J37)</f>
        <v>0</v>
      </c>
      <c r="K39" s="266"/>
      <c r="L39" s="264">
        <f>SUM(L11:L37)</f>
        <v>0</v>
      </c>
      <c r="M39" s="266"/>
      <c r="N39" s="264">
        <f>SUM(N11:N37)</f>
        <v>0</v>
      </c>
      <c r="O39" s="266"/>
      <c r="P39" s="264">
        <f>SUM(P11:P37)</f>
        <v>0</v>
      </c>
      <c r="Q39" s="266"/>
      <c r="R39" s="264">
        <f>SUM(R11:R37)</f>
        <v>0</v>
      </c>
      <c r="S39" s="266"/>
      <c r="T39" s="264">
        <f>SUM(T11:T37)</f>
        <v>0</v>
      </c>
      <c r="U39" s="263"/>
      <c r="V39" s="265">
        <f>SUM(V11:V37)</f>
        <v>126.9</v>
      </c>
    </row>
    <row r="40" spans="1:22" s="60" customFormat="1" ht="3" customHeight="1" thickBot="1">
      <c r="A40" s="267"/>
      <c r="B40" s="268"/>
      <c r="C40" s="268"/>
      <c r="D40" s="268"/>
      <c r="E40" s="268"/>
      <c r="F40" s="268"/>
      <c r="G40" s="268"/>
      <c r="H40" s="268"/>
      <c r="I40" s="268"/>
      <c r="J40" s="269"/>
      <c r="K40" s="268"/>
      <c r="L40" s="268"/>
      <c r="M40" s="268"/>
      <c r="N40" s="268"/>
      <c r="O40" s="268"/>
      <c r="P40" s="268"/>
      <c r="Q40" s="268"/>
      <c r="R40" s="268"/>
      <c r="S40" s="268"/>
      <c r="T40" s="268"/>
      <c r="U40" s="268"/>
      <c r="V40" s="270"/>
    </row>
    <row r="41" ht="10.5" customHeight="1"/>
    <row r="42" s="62" customFormat="1" ht="11.25"/>
    <row r="43" s="62" customFormat="1" ht="11.25"/>
    <row r="44" s="62" customFormat="1" ht="11.25"/>
    <row r="45" s="62" customFormat="1" ht="11.25"/>
    <row r="46" s="62" customFormat="1" ht="11.25"/>
    <row r="47" s="62" customFormat="1" ht="11.25"/>
    <row r="48" s="62" customFormat="1" ht="11.25"/>
    <row r="49" s="62" customFormat="1" ht="11.25"/>
    <row r="50" s="62" customFormat="1" ht="11.25"/>
    <row r="51" s="62" customFormat="1" ht="11.25"/>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row r="158" s="62" customFormat="1" ht="11.25"/>
    <row r="159" s="62" customFormat="1" ht="11.25"/>
    <row r="160" s="62" customFormat="1" ht="11.25"/>
    <row r="161" s="62" customFormat="1" ht="11.25"/>
    <row r="162" s="62" customFormat="1" ht="11.25"/>
    <row r="163" s="62" customFormat="1" ht="11.25"/>
    <row r="164" s="62" customFormat="1" ht="11.25"/>
    <row r="165" s="62" customFormat="1" ht="11.25"/>
    <row r="166" s="62" customFormat="1" ht="11.25"/>
    <row r="167" s="62" customFormat="1" ht="11.25"/>
    <row r="168" s="62" customFormat="1" ht="11.25"/>
    <row r="169" s="62" customFormat="1" ht="11.25"/>
    <row r="170" s="62" customFormat="1" ht="11.25"/>
    <row r="171" s="62" customFormat="1" ht="11.25"/>
    <row r="172" s="62" customFormat="1" ht="11.25"/>
    <row r="173" s="62" customFormat="1" ht="11.25"/>
    <row r="174" s="62" customFormat="1" ht="11.25"/>
    <row r="175" s="62" customFormat="1" ht="11.25"/>
    <row r="176" s="62" customFormat="1" ht="11.25"/>
    <row r="177" s="62" customFormat="1" ht="11.25"/>
    <row r="178" s="62" customFormat="1" ht="11.25"/>
    <row r="179" s="62" customFormat="1" ht="11.25"/>
    <row r="180" s="62" customFormat="1" ht="11.25"/>
    <row r="181" s="62" customFormat="1" ht="11.25"/>
    <row r="182" s="62" customFormat="1" ht="11.25"/>
    <row r="183" s="62" customFormat="1" ht="11.25"/>
    <row r="184" s="62" customFormat="1" ht="11.25"/>
    <row r="185" s="62" customFormat="1" ht="11.25"/>
    <row r="186" s="62" customFormat="1" ht="11.25"/>
    <row r="187" s="62" customFormat="1" ht="11.25"/>
    <row r="188" s="62" customFormat="1" ht="11.25"/>
    <row r="189" s="62" customFormat="1" ht="11.25"/>
    <row r="190" s="62" customFormat="1" ht="11.25"/>
    <row r="191" s="62" customFormat="1" ht="11.25"/>
    <row r="192" s="62" customFormat="1" ht="11.25"/>
    <row r="193" s="62" customFormat="1" ht="11.25"/>
    <row r="194" s="62" customFormat="1" ht="11.25"/>
    <row r="195" s="62" customFormat="1" ht="11.25"/>
    <row r="196" s="62" customFormat="1" ht="11.25"/>
    <row r="197" s="62" customFormat="1" ht="11.25"/>
    <row r="198" s="62" customFormat="1" ht="11.25"/>
    <row r="199" s="62" customFormat="1" ht="11.25"/>
    <row r="200" s="62" customFormat="1" ht="11.25"/>
    <row r="201" s="62" customFormat="1" ht="11.25"/>
    <row r="202" s="62" customFormat="1" ht="11.25"/>
    <row r="203" s="62" customFormat="1" ht="11.25"/>
    <row r="204" s="62" customFormat="1" ht="11.25"/>
    <row r="205" s="62" customFormat="1" ht="11.25"/>
    <row r="206" s="62" customFormat="1" ht="11.25"/>
    <row r="207" s="62" customFormat="1" ht="11.25"/>
    <row r="208" s="62" customFormat="1" ht="11.25"/>
    <row r="209" s="62" customFormat="1" ht="11.25"/>
    <row r="210" s="62" customFormat="1" ht="11.25"/>
    <row r="211" s="62" customFormat="1" ht="11.25"/>
    <row r="212" s="62" customFormat="1" ht="11.25"/>
    <row r="213" s="62" customFormat="1" ht="11.25"/>
    <row r="214" s="62" customFormat="1" ht="11.25"/>
    <row r="215" s="62" customFormat="1" ht="11.25"/>
    <row r="216" s="62" customFormat="1" ht="11.25"/>
    <row r="217" s="62" customFormat="1" ht="11.25"/>
    <row r="218" s="62" customFormat="1" ht="11.25"/>
  </sheetData>
  <sheetProtection sheet="1" objects="1" scenarios="1"/>
  <printOptions horizontalCentered="1" verticalCentered="1"/>
  <pageMargins left="0.75" right="0.75" top="0.75" bottom="0.5" header="0.5" footer="0.25"/>
  <pageSetup blackAndWhite="1" horizontalDpi="300" verticalDpi="300" orientation="landscape" scale="95" r:id="rId2"/>
  <headerFooter alignWithMargins="0">
    <oddFooter>&amp;C&amp;8 Item No. 10 &amp;8 Page &amp;P of &amp;N&amp;R&amp;8Exhibit P-3a Individual Modification</oddFooter>
  </headerFooter>
  <drawing r:id="rId1"/>
</worksheet>
</file>

<file path=xl/worksheets/sheet12.xml><?xml version="1.0" encoding="utf-8"?>
<worksheet xmlns="http://schemas.openxmlformats.org/spreadsheetml/2006/main" xmlns:r="http://schemas.openxmlformats.org/officeDocument/2006/relationships">
  <dimension ref="A1:AF49"/>
  <sheetViews>
    <sheetView showGridLines="0" workbookViewId="0" topLeftCell="A3">
      <selection activeCell="C5" sqref="C5"/>
    </sheetView>
  </sheetViews>
  <sheetFormatPr defaultColWidth="9.140625" defaultRowHeight="12.75"/>
  <cols>
    <col min="1" max="1" width="15.00390625" style="0" customWidth="1"/>
    <col min="2" max="21" width="4.8515625" style="0" customWidth="1"/>
    <col min="22" max="22" width="5.8515625" style="0" customWidth="1"/>
    <col min="23" max="16384" width="8.8515625" style="0" customWidth="1"/>
  </cols>
  <sheetData>
    <row r="1" spans="1:32" ht="12" customHeight="1" thickBot="1">
      <c r="A1" s="154"/>
      <c r="B1" s="155"/>
      <c r="C1" s="155"/>
      <c r="D1" s="155"/>
      <c r="E1" s="155"/>
      <c r="F1" s="155"/>
      <c r="G1" s="135"/>
      <c r="H1" s="155"/>
      <c r="I1" s="75" t="s">
        <v>98</v>
      </c>
      <c r="J1" s="155"/>
      <c r="K1" s="155"/>
      <c r="L1" s="155"/>
      <c r="M1" s="155"/>
      <c r="N1" s="155"/>
      <c r="O1" s="155"/>
      <c r="P1" s="155"/>
      <c r="Q1" s="155"/>
      <c r="R1" s="156" t="s">
        <v>72</v>
      </c>
      <c r="S1" s="157">
        <v>37288</v>
      </c>
      <c r="T1" s="158"/>
      <c r="U1" s="158"/>
      <c r="V1" s="159"/>
      <c r="Z1" s="7"/>
      <c r="AF1">
        <v>31002257</v>
      </c>
    </row>
    <row r="2" spans="1:32" ht="10.5" customHeight="1">
      <c r="A2" s="160"/>
      <c r="B2" s="161"/>
      <c r="C2" s="161"/>
      <c r="D2" s="161"/>
      <c r="E2" s="161"/>
      <c r="F2" s="161"/>
      <c r="G2" s="76"/>
      <c r="H2" s="161"/>
      <c r="I2" s="162"/>
      <c r="J2" s="161"/>
      <c r="K2" s="161"/>
      <c r="L2" s="161"/>
      <c r="M2" s="161"/>
      <c r="N2" s="161"/>
      <c r="O2" s="161"/>
      <c r="P2" s="161"/>
      <c r="Q2" s="161"/>
      <c r="R2" s="161"/>
      <c r="S2" s="161"/>
      <c r="T2" s="161"/>
      <c r="U2" s="161"/>
      <c r="V2" s="163"/>
      <c r="AF2" t="s">
        <v>4</v>
      </c>
    </row>
    <row r="3" spans="1:32" ht="10.5" customHeight="1">
      <c r="A3" s="164" t="s">
        <v>99</v>
      </c>
      <c r="B3" s="165"/>
      <c r="C3" s="165"/>
      <c r="D3" s="165"/>
      <c r="E3" s="165"/>
      <c r="F3" s="165"/>
      <c r="G3" s="165"/>
      <c r="H3" s="165"/>
      <c r="I3" s="165"/>
      <c r="J3" s="165"/>
      <c r="K3" s="165"/>
      <c r="L3" s="165"/>
      <c r="M3" s="165"/>
      <c r="N3" s="165"/>
      <c r="O3" s="165"/>
      <c r="P3" s="165"/>
      <c r="Q3" s="165"/>
      <c r="R3" s="165"/>
      <c r="S3" s="165"/>
      <c r="T3" s="165"/>
      <c r="U3" s="165"/>
      <c r="V3" s="166"/>
      <c r="AF3" t="s">
        <v>7</v>
      </c>
    </row>
    <row r="4" spans="1:22" ht="10.5" customHeight="1">
      <c r="A4" s="160" t="s">
        <v>100</v>
      </c>
      <c r="B4" s="161"/>
      <c r="C4" s="161"/>
      <c r="D4" s="161"/>
      <c r="E4" s="161"/>
      <c r="F4" s="161"/>
      <c r="G4" s="161"/>
      <c r="H4" s="161"/>
      <c r="I4" s="161"/>
      <c r="J4" s="161"/>
      <c r="K4" s="161"/>
      <c r="L4" s="161"/>
      <c r="M4" s="161"/>
      <c r="N4" s="161"/>
      <c r="O4" s="161"/>
      <c r="P4" s="161"/>
      <c r="Q4" s="161"/>
      <c r="R4" s="161"/>
      <c r="S4" s="161"/>
      <c r="T4" s="161"/>
      <c r="U4" s="161"/>
      <c r="V4" s="163"/>
    </row>
    <row r="5" spans="1:32" ht="10.5" customHeight="1">
      <c r="A5" s="113"/>
      <c r="B5" s="161"/>
      <c r="C5" s="161"/>
      <c r="D5" s="161"/>
      <c r="E5" s="161"/>
      <c r="F5" s="161"/>
      <c r="G5" s="161"/>
      <c r="H5" s="161"/>
      <c r="I5" s="161"/>
      <c r="J5" s="161"/>
      <c r="K5" s="161"/>
      <c r="L5" s="161"/>
      <c r="M5" s="161"/>
      <c r="N5" s="161"/>
      <c r="O5" s="161"/>
      <c r="P5" s="161"/>
      <c r="Q5" s="161"/>
      <c r="R5" s="161"/>
      <c r="S5" s="161"/>
      <c r="T5" s="161"/>
      <c r="U5" s="161"/>
      <c r="V5" s="163"/>
      <c r="AF5" t="s">
        <v>13</v>
      </c>
    </row>
    <row r="6" spans="1:32" ht="10.5" customHeight="1">
      <c r="A6" s="167" t="s">
        <v>101</v>
      </c>
      <c r="B6" s="168"/>
      <c r="C6" s="168"/>
      <c r="D6" s="168"/>
      <c r="E6" s="168"/>
      <c r="F6" s="168"/>
      <c r="G6" s="168"/>
      <c r="H6" s="168"/>
      <c r="I6" s="168"/>
      <c r="J6" s="168"/>
      <c r="K6" s="168"/>
      <c r="L6" s="168"/>
      <c r="M6" s="168"/>
      <c r="N6" s="168"/>
      <c r="O6" s="168"/>
      <c r="P6" s="168"/>
      <c r="Q6" s="168"/>
      <c r="R6" s="168"/>
      <c r="S6" s="168"/>
      <c r="T6" s="168"/>
      <c r="U6" s="168"/>
      <c r="V6" s="169"/>
      <c r="AF6">
        <v>31002257</v>
      </c>
    </row>
    <row r="7" spans="1:22" ht="10.5" customHeight="1">
      <c r="A7" s="170"/>
      <c r="B7" s="171"/>
      <c r="C7" s="171"/>
      <c r="D7" s="171"/>
      <c r="E7" s="171"/>
      <c r="F7" s="171"/>
      <c r="G7" s="171"/>
      <c r="H7" s="171"/>
      <c r="I7" s="171"/>
      <c r="J7" s="171"/>
      <c r="K7" s="171"/>
      <c r="L7" s="171"/>
      <c r="M7" s="171"/>
      <c r="N7" s="171"/>
      <c r="O7" s="171"/>
      <c r="P7" s="171"/>
      <c r="Q7" s="171"/>
      <c r="R7" s="171"/>
      <c r="S7" s="171"/>
      <c r="T7" s="171"/>
      <c r="U7" s="171"/>
      <c r="V7" s="172"/>
    </row>
    <row r="8" spans="1:22" ht="10.5" customHeight="1">
      <c r="A8" s="170"/>
      <c r="B8" s="171"/>
      <c r="C8" s="171"/>
      <c r="D8" s="171"/>
      <c r="E8" s="171"/>
      <c r="F8" s="171"/>
      <c r="G8" s="171"/>
      <c r="H8" s="171"/>
      <c r="I8" s="171"/>
      <c r="J8" s="171"/>
      <c r="K8" s="171"/>
      <c r="L8" s="171"/>
      <c r="M8" s="171"/>
      <c r="N8" s="171"/>
      <c r="O8" s="171"/>
      <c r="P8" s="171"/>
      <c r="Q8" s="171"/>
      <c r="R8" s="171"/>
      <c r="S8" s="171"/>
      <c r="T8" s="171"/>
      <c r="U8" s="171"/>
      <c r="V8" s="172"/>
    </row>
    <row r="9" spans="1:22" ht="10.5" customHeight="1">
      <c r="A9" s="170"/>
      <c r="B9" s="171"/>
      <c r="C9" s="171"/>
      <c r="D9" s="171"/>
      <c r="E9" s="171"/>
      <c r="F9" s="171"/>
      <c r="G9" s="171"/>
      <c r="H9" s="171"/>
      <c r="I9" s="171"/>
      <c r="J9" s="171"/>
      <c r="K9" s="171"/>
      <c r="L9" s="171"/>
      <c r="M9" s="171"/>
      <c r="N9" s="171"/>
      <c r="O9" s="171"/>
      <c r="P9" s="171"/>
      <c r="Q9" s="171"/>
      <c r="R9" s="171"/>
      <c r="S9" s="171"/>
      <c r="T9" s="171"/>
      <c r="U9" s="171"/>
      <c r="V9" s="172"/>
    </row>
    <row r="10" spans="1:22" ht="10.5" customHeight="1">
      <c r="A10" s="170"/>
      <c r="B10" s="171"/>
      <c r="C10" s="171"/>
      <c r="D10" s="171"/>
      <c r="E10" s="171"/>
      <c r="F10" s="171"/>
      <c r="G10" s="171"/>
      <c r="H10" s="171"/>
      <c r="I10" s="171"/>
      <c r="J10" s="171"/>
      <c r="K10" s="171"/>
      <c r="L10" s="171"/>
      <c r="M10" s="171"/>
      <c r="N10" s="171"/>
      <c r="O10" s="171"/>
      <c r="P10" s="171"/>
      <c r="Q10" s="171"/>
      <c r="R10" s="171"/>
      <c r="S10" s="171"/>
      <c r="T10" s="171"/>
      <c r="U10" s="171"/>
      <c r="V10" s="172"/>
    </row>
    <row r="11" spans="1:22" ht="10.5" customHeight="1">
      <c r="A11" s="170"/>
      <c r="B11" s="171"/>
      <c r="C11" s="171"/>
      <c r="D11" s="171"/>
      <c r="E11" s="171"/>
      <c r="F11" s="171"/>
      <c r="G11" s="171"/>
      <c r="H11" s="171"/>
      <c r="I11" s="171"/>
      <c r="J11" s="171"/>
      <c r="K11" s="171"/>
      <c r="L11" s="171"/>
      <c r="M11" s="171"/>
      <c r="N11" s="171"/>
      <c r="O11" s="171"/>
      <c r="P11" s="171"/>
      <c r="Q11" s="171"/>
      <c r="R11" s="171"/>
      <c r="S11" s="171"/>
      <c r="T11" s="171"/>
      <c r="U11" s="171"/>
      <c r="V11" s="172"/>
    </row>
    <row r="12" spans="1:22" ht="10.5" customHeight="1">
      <c r="A12" s="170"/>
      <c r="B12" s="171"/>
      <c r="C12" s="171"/>
      <c r="D12" s="171"/>
      <c r="E12" s="171"/>
      <c r="F12" s="171"/>
      <c r="G12" s="171"/>
      <c r="H12" s="171"/>
      <c r="I12" s="171"/>
      <c r="J12" s="171"/>
      <c r="K12" s="171"/>
      <c r="L12" s="171"/>
      <c r="M12" s="171"/>
      <c r="N12" s="171"/>
      <c r="O12" s="171"/>
      <c r="P12" s="171"/>
      <c r="Q12" s="171"/>
      <c r="R12" s="171"/>
      <c r="S12" s="171"/>
      <c r="T12" s="171"/>
      <c r="U12" s="171"/>
      <c r="V12" s="172"/>
    </row>
    <row r="13" spans="1:22" ht="10.5" customHeight="1">
      <c r="A13" s="170"/>
      <c r="B13" s="171"/>
      <c r="C13" s="171"/>
      <c r="D13" s="171"/>
      <c r="E13" s="171"/>
      <c r="F13" s="171"/>
      <c r="G13" s="171"/>
      <c r="H13" s="171"/>
      <c r="I13" s="171"/>
      <c r="J13" s="171"/>
      <c r="K13" s="171"/>
      <c r="L13" s="171"/>
      <c r="M13" s="171"/>
      <c r="N13" s="171"/>
      <c r="O13" s="171"/>
      <c r="P13" s="171"/>
      <c r="Q13" s="171"/>
      <c r="R13" s="171"/>
      <c r="S13" s="171"/>
      <c r="T13" s="171"/>
      <c r="U13" s="171"/>
      <c r="V13" s="172"/>
    </row>
    <row r="14" spans="1:22" ht="10.5" customHeight="1">
      <c r="A14" s="170"/>
      <c r="B14" s="171"/>
      <c r="C14" s="171"/>
      <c r="D14" s="171"/>
      <c r="E14" s="171"/>
      <c r="F14" s="171"/>
      <c r="G14" s="171"/>
      <c r="H14" s="171"/>
      <c r="I14" s="171"/>
      <c r="J14" s="171"/>
      <c r="K14" s="171"/>
      <c r="L14" s="171"/>
      <c r="M14" s="171"/>
      <c r="N14" s="171"/>
      <c r="O14" s="171"/>
      <c r="P14" s="171"/>
      <c r="Q14" s="171"/>
      <c r="R14" s="171"/>
      <c r="S14" s="171"/>
      <c r="T14" s="171"/>
      <c r="U14" s="171"/>
      <c r="V14" s="172"/>
    </row>
    <row r="15" spans="1:22" ht="10.5" customHeight="1">
      <c r="A15" s="170"/>
      <c r="B15" s="171"/>
      <c r="C15" s="171"/>
      <c r="D15" s="171"/>
      <c r="E15" s="171"/>
      <c r="F15" s="171"/>
      <c r="G15" s="171"/>
      <c r="H15" s="171"/>
      <c r="I15" s="171"/>
      <c r="J15" s="171"/>
      <c r="K15" s="171"/>
      <c r="L15" s="171"/>
      <c r="M15" s="171"/>
      <c r="N15" s="171"/>
      <c r="O15" s="171"/>
      <c r="P15" s="171"/>
      <c r="Q15" s="171"/>
      <c r="R15" s="171"/>
      <c r="S15" s="171"/>
      <c r="T15" s="171"/>
      <c r="U15" s="171"/>
      <c r="V15" s="172"/>
    </row>
    <row r="16" spans="1:22" ht="10.5" customHeight="1">
      <c r="A16" s="173"/>
      <c r="B16" s="174"/>
      <c r="C16" s="174"/>
      <c r="D16" s="174"/>
      <c r="E16" s="174"/>
      <c r="F16" s="174"/>
      <c r="G16" s="174"/>
      <c r="H16" s="174"/>
      <c r="I16" s="174"/>
      <c r="J16" s="174"/>
      <c r="K16" s="174"/>
      <c r="L16" s="174"/>
      <c r="M16" s="174"/>
      <c r="N16" s="174"/>
      <c r="O16" s="174"/>
      <c r="P16" s="174"/>
      <c r="Q16" s="174"/>
      <c r="R16" s="174"/>
      <c r="S16" s="174"/>
      <c r="T16" s="174"/>
      <c r="U16" s="174"/>
      <c r="V16" s="175"/>
    </row>
    <row r="17" spans="1:22" ht="10.5" customHeight="1">
      <c r="A17" s="170"/>
      <c r="T17" s="174"/>
      <c r="U17" s="174"/>
      <c r="V17" s="175"/>
    </row>
    <row r="18" spans="1:22" ht="10.5" customHeight="1">
      <c r="A18" s="176"/>
      <c r="T18" s="174"/>
      <c r="U18" s="174"/>
      <c r="V18" s="175"/>
    </row>
    <row r="19" spans="1:22" ht="12" customHeight="1">
      <c r="A19" s="177" t="s">
        <v>102</v>
      </c>
      <c r="B19" s="178"/>
      <c r="C19" s="178"/>
      <c r="D19" s="178"/>
      <c r="E19" s="178"/>
      <c r="F19" s="178"/>
      <c r="G19" s="178"/>
      <c r="H19" s="178"/>
      <c r="I19" s="178"/>
      <c r="J19" s="178"/>
      <c r="K19" s="178"/>
      <c r="L19" s="178"/>
      <c r="M19" s="178"/>
      <c r="N19" s="178"/>
      <c r="O19" s="178"/>
      <c r="P19" s="178"/>
      <c r="Q19" s="178"/>
      <c r="R19" s="178"/>
      <c r="S19" s="178"/>
      <c r="T19" s="179"/>
      <c r="U19" s="179"/>
      <c r="V19" s="180"/>
    </row>
    <row r="20" spans="1:22" ht="12" customHeight="1">
      <c r="A20" s="176"/>
      <c r="B20" s="181"/>
      <c r="C20" s="181"/>
      <c r="D20" s="181"/>
      <c r="E20" s="181"/>
      <c r="F20" s="182"/>
      <c r="G20" s="181"/>
      <c r="H20" s="76"/>
      <c r="I20" s="182"/>
      <c r="J20" s="76"/>
      <c r="K20" s="181"/>
      <c r="L20" s="76"/>
      <c r="M20" s="76"/>
      <c r="N20" s="76"/>
      <c r="O20" s="76"/>
      <c r="P20" s="76"/>
      <c r="Q20" s="76"/>
      <c r="R20" s="182"/>
      <c r="S20" s="181"/>
      <c r="T20" s="76"/>
      <c r="U20" s="182"/>
      <c r="V20" s="67"/>
    </row>
    <row r="21" spans="1:22" ht="12" customHeight="1">
      <c r="A21" s="176"/>
      <c r="B21" s="181"/>
      <c r="C21" s="181"/>
      <c r="D21" s="181"/>
      <c r="E21" s="181"/>
      <c r="F21" s="181"/>
      <c r="G21" s="181"/>
      <c r="H21" s="181"/>
      <c r="I21" s="181"/>
      <c r="J21" s="181"/>
      <c r="K21" s="181"/>
      <c r="L21" s="183"/>
      <c r="M21" s="183"/>
      <c r="N21" s="183"/>
      <c r="O21" s="181"/>
      <c r="P21" s="181"/>
      <c r="Q21" s="183"/>
      <c r="R21" s="183"/>
      <c r="S21" s="183"/>
      <c r="T21" s="184"/>
      <c r="U21" s="184"/>
      <c r="V21" s="185"/>
    </row>
    <row r="22" spans="1:22" ht="12" customHeight="1">
      <c r="A22" s="176"/>
      <c r="B22" s="181"/>
      <c r="C22" s="181"/>
      <c r="D22" s="181"/>
      <c r="E22" s="181"/>
      <c r="F22" s="181"/>
      <c r="G22" s="181"/>
      <c r="H22" s="181"/>
      <c r="I22" s="181"/>
      <c r="J22" s="181"/>
      <c r="K22" s="181"/>
      <c r="L22" s="183"/>
      <c r="M22" s="183"/>
      <c r="N22" s="183"/>
      <c r="O22" s="181"/>
      <c r="P22" s="181"/>
      <c r="Q22" s="183"/>
      <c r="R22" s="183"/>
      <c r="S22" s="183"/>
      <c r="T22" s="184"/>
      <c r="U22" s="184"/>
      <c r="V22" s="185"/>
    </row>
    <row r="23" spans="1:22" ht="12" customHeight="1">
      <c r="A23" s="176"/>
      <c r="B23" s="181"/>
      <c r="C23" s="181"/>
      <c r="D23" s="181"/>
      <c r="E23" s="181"/>
      <c r="F23" s="181"/>
      <c r="G23" s="181"/>
      <c r="H23" s="181"/>
      <c r="I23" s="181"/>
      <c r="J23" s="181"/>
      <c r="K23" s="181"/>
      <c r="L23" s="183"/>
      <c r="M23" s="183"/>
      <c r="N23" s="183"/>
      <c r="O23" s="181"/>
      <c r="P23" s="181"/>
      <c r="Q23" s="183"/>
      <c r="R23" s="183"/>
      <c r="S23" s="183"/>
      <c r="T23" s="184"/>
      <c r="U23" s="184"/>
      <c r="V23" s="185"/>
    </row>
    <row r="24" spans="1:22" ht="12" customHeight="1">
      <c r="A24" s="176"/>
      <c r="B24" s="181"/>
      <c r="C24" s="181"/>
      <c r="D24" s="181"/>
      <c r="E24" s="181"/>
      <c r="F24" s="181"/>
      <c r="G24" s="181"/>
      <c r="H24" s="181"/>
      <c r="I24" s="181"/>
      <c r="J24" s="181"/>
      <c r="K24" s="181"/>
      <c r="L24" s="183"/>
      <c r="M24" s="183"/>
      <c r="N24" s="183"/>
      <c r="O24" s="181"/>
      <c r="P24" s="181"/>
      <c r="Q24" s="183"/>
      <c r="R24" s="183"/>
      <c r="S24" s="183"/>
      <c r="T24" s="184"/>
      <c r="U24" s="184"/>
      <c r="V24" s="185"/>
    </row>
    <row r="25" spans="1:22" ht="12" customHeight="1">
      <c r="A25" s="176"/>
      <c r="B25" s="62"/>
      <c r="C25" s="181"/>
      <c r="D25" s="181"/>
      <c r="E25" s="181"/>
      <c r="F25" s="181"/>
      <c r="G25" s="181"/>
      <c r="H25" s="181"/>
      <c r="I25" s="181"/>
      <c r="J25" s="181"/>
      <c r="K25" s="181"/>
      <c r="L25" s="183"/>
      <c r="M25" s="183"/>
      <c r="N25" s="183"/>
      <c r="O25" s="181"/>
      <c r="P25" s="181"/>
      <c r="Q25" s="183"/>
      <c r="R25" s="183"/>
      <c r="S25" s="183"/>
      <c r="T25" s="184"/>
      <c r="U25" s="184"/>
      <c r="V25" s="185"/>
    </row>
    <row r="26" spans="1:22" ht="12" customHeight="1">
      <c r="A26" s="176"/>
      <c r="B26" s="181"/>
      <c r="C26" s="181"/>
      <c r="D26" s="181"/>
      <c r="E26" s="181"/>
      <c r="F26" s="181"/>
      <c r="G26" s="181"/>
      <c r="H26" s="181"/>
      <c r="I26" s="181"/>
      <c r="J26" s="181"/>
      <c r="K26" s="181"/>
      <c r="L26" s="183"/>
      <c r="M26" s="183"/>
      <c r="N26" s="183"/>
      <c r="O26" s="181"/>
      <c r="P26" s="181"/>
      <c r="Q26" s="183"/>
      <c r="R26" s="183"/>
      <c r="S26" s="183"/>
      <c r="T26" s="184"/>
      <c r="U26" s="184"/>
      <c r="V26" s="185"/>
    </row>
    <row r="27" spans="1:22" ht="12" customHeight="1">
      <c r="A27" s="177" t="s">
        <v>103</v>
      </c>
      <c r="B27" s="186"/>
      <c r="C27" s="186"/>
      <c r="D27" s="186"/>
      <c r="E27" s="186"/>
      <c r="F27" s="186"/>
      <c r="G27" s="186"/>
      <c r="H27" s="186"/>
      <c r="I27" s="186"/>
      <c r="J27" s="186"/>
      <c r="K27" s="186"/>
      <c r="L27" s="187"/>
      <c r="M27" s="187"/>
      <c r="N27" s="187"/>
      <c r="O27" s="186"/>
      <c r="P27" s="186"/>
      <c r="Q27" s="187"/>
      <c r="R27" s="187"/>
      <c r="S27" s="187"/>
      <c r="T27" s="179"/>
      <c r="U27" s="179"/>
      <c r="V27" s="180"/>
    </row>
    <row r="28" spans="1:22" ht="12" customHeight="1">
      <c r="A28" s="176"/>
      <c r="B28" s="188" t="s">
        <v>104</v>
      </c>
      <c r="C28" s="189" t="str">
        <f>cy</f>
        <v>FY 2002</v>
      </c>
      <c r="D28" s="190"/>
      <c r="E28" s="190"/>
      <c r="F28" s="191"/>
      <c r="G28" s="189" t="str">
        <f>IF($C$28="CY","BY1","FY "&amp;RIGHT($C$28,4)+1)</f>
        <v>FY 2003</v>
      </c>
      <c r="H28" s="190"/>
      <c r="I28" s="190"/>
      <c r="J28" s="191"/>
      <c r="K28" s="189" t="str">
        <f>IF($C$28="CY","BY2","FY "&amp;RIGHT($C$28,4)+2)</f>
        <v>FY 2004</v>
      </c>
      <c r="L28" s="190"/>
      <c r="M28" s="190"/>
      <c r="N28" s="191"/>
      <c r="O28" s="189" t="str">
        <f>IF($C$28="CY","BY3","FY "&amp;RIGHT($C$28,4)+3)</f>
        <v>FY 2005</v>
      </c>
      <c r="P28" s="190"/>
      <c r="Q28" s="190"/>
      <c r="R28" s="191"/>
      <c r="S28" s="189" t="str">
        <f>IF($C$28="CY","BY4","FY "&amp;RIGHT($C$28,4)+4)</f>
        <v>FY 2006</v>
      </c>
      <c r="T28" s="190"/>
      <c r="U28" s="190"/>
      <c r="V28" s="192"/>
    </row>
    <row r="29" spans="1:22" ht="12" customHeight="1">
      <c r="A29" s="176"/>
      <c r="B29" s="193" t="s">
        <v>97</v>
      </c>
      <c r="C29" s="194">
        <v>1</v>
      </c>
      <c r="D29" s="194">
        <v>2</v>
      </c>
      <c r="E29" s="194">
        <v>3</v>
      </c>
      <c r="F29" s="194">
        <v>4</v>
      </c>
      <c r="G29" s="194">
        <v>1</v>
      </c>
      <c r="H29" s="194">
        <v>2</v>
      </c>
      <c r="I29" s="194">
        <v>3</v>
      </c>
      <c r="J29" s="194">
        <v>4</v>
      </c>
      <c r="K29" s="194">
        <v>1</v>
      </c>
      <c r="L29" s="194">
        <v>2</v>
      </c>
      <c r="M29" s="194">
        <v>3</v>
      </c>
      <c r="N29" s="194">
        <v>4</v>
      </c>
      <c r="O29" s="194">
        <v>1</v>
      </c>
      <c r="P29" s="194">
        <v>2</v>
      </c>
      <c r="Q29" s="194">
        <v>3</v>
      </c>
      <c r="R29" s="194">
        <v>4</v>
      </c>
      <c r="S29" s="194">
        <v>1</v>
      </c>
      <c r="T29" s="194">
        <v>2</v>
      </c>
      <c r="U29" s="194">
        <v>3</v>
      </c>
      <c r="V29" s="195">
        <v>4</v>
      </c>
    </row>
    <row r="30" spans="1:22" ht="12" customHeight="1">
      <c r="A30" s="196" t="s">
        <v>105</v>
      </c>
      <c r="B30" s="197">
        <v>58</v>
      </c>
      <c r="C30" s="198"/>
      <c r="D30" s="199"/>
      <c r="E30" s="199"/>
      <c r="F30" s="200"/>
      <c r="G30" s="198">
        <v>5</v>
      </c>
      <c r="H30" s="199">
        <v>5</v>
      </c>
      <c r="I30" s="199">
        <v>5</v>
      </c>
      <c r="J30" s="200"/>
      <c r="K30" s="198">
        <v>3</v>
      </c>
      <c r="L30" s="199">
        <v>3</v>
      </c>
      <c r="M30" s="199">
        <v>3</v>
      </c>
      <c r="N30" s="200">
        <v>2</v>
      </c>
      <c r="O30" s="198"/>
      <c r="P30" s="199"/>
      <c r="Q30" s="199"/>
      <c r="R30" s="200"/>
      <c r="S30" s="198"/>
      <c r="T30" s="199"/>
      <c r="U30" s="199"/>
      <c r="V30" s="201"/>
    </row>
    <row r="31" spans="1:22" ht="12" customHeight="1">
      <c r="A31" s="196" t="s">
        <v>106</v>
      </c>
      <c r="B31" s="202">
        <v>58</v>
      </c>
      <c r="C31" s="203"/>
      <c r="D31" s="204"/>
      <c r="E31" s="204"/>
      <c r="F31" s="205"/>
      <c r="G31" s="203"/>
      <c r="H31" s="204">
        <v>5</v>
      </c>
      <c r="I31" s="204">
        <v>5</v>
      </c>
      <c r="J31" s="205">
        <v>5</v>
      </c>
      <c r="K31" s="203"/>
      <c r="L31" s="204">
        <v>3</v>
      </c>
      <c r="M31" s="204">
        <v>3</v>
      </c>
      <c r="N31" s="205">
        <v>3</v>
      </c>
      <c r="O31" s="203">
        <v>2</v>
      </c>
      <c r="P31" s="204"/>
      <c r="Q31" s="204"/>
      <c r="R31" s="205"/>
      <c r="S31" s="203"/>
      <c r="T31" s="204"/>
      <c r="U31" s="204"/>
      <c r="V31" s="206"/>
    </row>
    <row r="32" spans="1:22" ht="12" customHeight="1">
      <c r="A32" s="176"/>
      <c r="B32" s="181"/>
      <c r="C32" s="181"/>
      <c r="D32" s="181"/>
      <c r="E32" s="181"/>
      <c r="F32" s="181"/>
      <c r="G32" s="181"/>
      <c r="H32" s="181"/>
      <c r="I32" s="181"/>
      <c r="J32" s="181"/>
      <c r="K32" s="181"/>
      <c r="L32" s="183"/>
      <c r="M32" s="183"/>
      <c r="N32" s="183"/>
      <c r="O32" s="181"/>
      <c r="P32" s="181"/>
      <c r="Q32" s="183"/>
      <c r="R32" s="183"/>
      <c r="S32" s="183"/>
      <c r="T32" s="184"/>
      <c r="U32" s="184"/>
      <c r="V32" s="185"/>
    </row>
    <row r="33" spans="1:22" ht="12" customHeight="1">
      <c r="A33" s="176"/>
      <c r="B33" s="207" t="str">
        <f>IF($C$28="CY","BY5","FY "&amp;RIGHT($C$28,4)+5)</f>
        <v>FY 2007</v>
      </c>
      <c r="C33" s="208"/>
      <c r="D33" s="208"/>
      <c r="E33" s="209"/>
      <c r="F33" s="207" t="str">
        <f>IF($C$28="CY","BY6","FY "&amp;RIGHT($C$28,4)+6)</f>
        <v>FY 2008</v>
      </c>
      <c r="G33" s="208"/>
      <c r="H33" s="208"/>
      <c r="I33" s="209"/>
      <c r="J33" s="207" t="str">
        <f>IF($C$28="CY","BY7","FY "&amp;RIGHT($C$28,4)+7)</f>
        <v>FY 2009</v>
      </c>
      <c r="K33" s="208"/>
      <c r="L33" s="208"/>
      <c r="M33" s="209"/>
      <c r="N33" s="207" t="str">
        <f>IF($C$28="CY","BY8","FY "&amp;RIGHT($C$28,4)+8)</f>
        <v>FY 2010</v>
      </c>
      <c r="O33" s="208"/>
      <c r="P33" s="208"/>
      <c r="Q33" s="209"/>
      <c r="R33" s="210"/>
      <c r="S33" s="211" t="s">
        <v>107</v>
      </c>
      <c r="T33" s="212"/>
      <c r="U33" s="179"/>
      <c r="V33" s="213" t="s">
        <v>97</v>
      </c>
    </row>
    <row r="34" spans="1:22" ht="12" customHeight="1">
      <c r="A34" s="176"/>
      <c r="B34" s="214">
        <v>1</v>
      </c>
      <c r="C34" s="214">
        <v>2</v>
      </c>
      <c r="D34" s="214">
        <v>3</v>
      </c>
      <c r="E34" s="214">
        <v>4</v>
      </c>
      <c r="F34" s="214">
        <v>1</v>
      </c>
      <c r="G34" s="214">
        <v>2</v>
      </c>
      <c r="H34" s="214">
        <v>3</v>
      </c>
      <c r="I34" s="214">
        <v>4</v>
      </c>
      <c r="J34" s="214">
        <v>1</v>
      </c>
      <c r="K34" s="214">
        <v>2</v>
      </c>
      <c r="L34" s="214">
        <v>3</v>
      </c>
      <c r="M34" s="214">
        <v>4</v>
      </c>
      <c r="N34" s="214">
        <v>1</v>
      </c>
      <c r="O34" s="214">
        <v>2</v>
      </c>
      <c r="P34" s="214">
        <v>3</v>
      </c>
      <c r="Q34" s="214">
        <v>4</v>
      </c>
      <c r="R34" s="215"/>
      <c r="S34" s="216" t="s">
        <v>108</v>
      </c>
      <c r="T34" s="217"/>
      <c r="U34" s="218"/>
      <c r="V34" s="219"/>
    </row>
    <row r="35" spans="1:22" ht="12" customHeight="1">
      <c r="A35" s="196" t="s">
        <v>105</v>
      </c>
      <c r="B35" s="198"/>
      <c r="C35" s="199"/>
      <c r="D35" s="199"/>
      <c r="E35" s="200"/>
      <c r="F35" s="198"/>
      <c r="G35" s="199"/>
      <c r="H35" s="199"/>
      <c r="I35" s="200"/>
      <c r="J35" s="198"/>
      <c r="K35" s="199"/>
      <c r="L35" s="199"/>
      <c r="M35" s="200"/>
      <c r="N35" s="198"/>
      <c r="O35" s="199"/>
      <c r="P35" s="199"/>
      <c r="Q35" s="200"/>
      <c r="R35" s="210"/>
      <c r="S35" s="200"/>
      <c r="T35" s="184"/>
      <c r="U35" s="184"/>
      <c r="V35" s="220">
        <f>SUM(B30:V30,B35:S35)</f>
        <v>84</v>
      </c>
    </row>
    <row r="36" spans="1:22" ht="12" customHeight="1">
      <c r="A36" s="196" t="s">
        <v>106</v>
      </c>
      <c r="B36" s="203"/>
      <c r="C36" s="204"/>
      <c r="D36" s="204"/>
      <c r="E36" s="205"/>
      <c r="F36" s="203"/>
      <c r="G36" s="204"/>
      <c r="H36" s="204"/>
      <c r="I36" s="205"/>
      <c r="J36" s="203"/>
      <c r="K36" s="204"/>
      <c r="L36" s="204"/>
      <c r="M36" s="205"/>
      <c r="N36" s="203"/>
      <c r="O36" s="204"/>
      <c r="P36" s="204"/>
      <c r="Q36" s="205"/>
      <c r="R36" s="221"/>
      <c r="S36" s="205"/>
      <c r="T36" s="184"/>
      <c r="U36" s="184"/>
      <c r="V36" s="220">
        <f>SUM(B31:V31,B36:S36)</f>
        <v>84</v>
      </c>
    </row>
    <row r="37" spans="1:22" ht="12" customHeight="1">
      <c r="A37" s="222" t="s">
        <v>109</v>
      </c>
      <c r="B37" s="223"/>
      <c r="C37" s="224"/>
      <c r="D37" s="224"/>
      <c r="E37" s="224"/>
      <c r="F37" s="224"/>
      <c r="G37" s="223" t="s">
        <v>110</v>
      </c>
      <c r="H37" s="223"/>
      <c r="I37" s="225"/>
      <c r="J37" s="225"/>
      <c r="K37" s="178"/>
      <c r="L37" s="226">
        <v>3</v>
      </c>
      <c r="M37" s="227" t="s">
        <v>111</v>
      </c>
      <c r="N37" s="225"/>
      <c r="O37" s="228" t="s">
        <v>112</v>
      </c>
      <c r="P37" s="225"/>
      <c r="Q37" s="223"/>
      <c r="R37" s="225"/>
      <c r="S37" s="226">
        <v>24</v>
      </c>
      <c r="T37" s="227" t="s">
        <v>113</v>
      </c>
      <c r="U37" s="179"/>
      <c r="V37" s="180"/>
    </row>
    <row r="38" spans="1:22" ht="12" customHeight="1">
      <c r="A38" s="160" t="s">
        <v>114</v>
      </c>
      <c r="B38" s="229"/>
      <c r="C38" s="229"/>
      <c r="D38" s="230" t="s">
        <v>18</v>
      </c>
      <c r="E38" s="231"/>
      <c r="F38" s="231" t="s">
        <v>115</v>
      </c>
      <c r="G38" s="232"/>
      <c r="H38" s="233"/>
      <c r="I38" s="161" t="s">
        <v>19</v>
      </c>
      <c r="J38" s="234"/>
      <c r="K38" s="235"/>
      <c r="L38" s="231"/>
      <c r="M38" s="236"/>
      <c r="N38" s="237"/>
      <c r="O38" s="161" t="s">
        <v>20</v>
      </c>
      <c r="P38" s="235"/>
      <c r="Q38" s="235"/>
      <c r="R38" s="235"/>
      <c r="S38" s="238"/>
      <c r="T38" s="238"/>
      <c r="U38" s="184"/>
      <c r="V38" s="185"/>
    </row>
    <row r="39" spans="1:22" ht="12" customHeight="1">
      <c r="A39" s="160" t="s">
        <v>116</v>
      </c>
      <c r="B39" s="229"/>
      <c r="C39" s="229"/>
      <c r="D39" s="230" t="str">
        <f>D38</f>
        <v>FY 2002</v>
      </c>
      <c r="E39" s="231"/>
      <c r="F39" s="239" t="s">
        <v>248</v>
      </c>
      <c r="G39" s="240"/>
      <c r="H39" s="233"/>
      <c r="I39" s="161" t="str">
        <f>I38</f>
        <v>FY 2003</v>
      </c>
      <c r="J39" s="234"/>
      <c r="K39" s="235"/>
      <c r="L39" s="235"/>
      <c r="M39" s="236"/>
      <c r="N39" s="237"/>
      <c r="O39" s="161" t="str">
        <f>O38</f>
        <v>FY 2004</v>
      </c>
      <c r="P39" s="235"/>
      <c r="Q39" s="235"/>
      <c r="R39" s="235"/>
      <c r="S39" s="238"/>
      <c r="T39" s="238"/>
      <c r="U39" s="184"/>
      <c r="V39" s="185"/>
    </row>
    <row r="40" spans="1:22" ht="2.25" customHeight="1" thickBot="1">
      <c r="A40" s="241"/>
      <c r="B40" s="242"/>
      <c r="C40" s="242"/>
      <c r="D40" s="242"/>
      <c r="E40" s="242"/>
      <c r="F40" s="242"/>
      <c r="G40" s="242"/>
      <c r="H40" s="242"/>
      <c r="I40" s="242"/>
      <c r="J40" s="242"/>
      <c r="K40" s="242"/>
      <c r="L40" s="242"/>
      <c r="M40" s="242"/>
      <c r="N40" s="242"/>
      <c r="O40" s="242"/>
      <c r="P40" s="242"/>
      <c r="Q40" s="242"/>
      <c r="R40" s="242"/>
      <c r="S40" s="242"/>
      <c r="T40" s="58"/>
      <c r="U40" s="58"/>
      <c r="V40" s="59"/>
    </row>
    <row r="41" ht="12" customHeight="1">
      <c r="E41" s="161"/>
    </row>
    <row r="42" s="62" customFormat="1" ht="12" customHeight="1"/>
    <row r="43" s="62" customFormat="1" ht="12" customHeight="1"/>
    <row r="44" s="62" customFormat="1" ht="12" customHeight="1"/>
    <row r="45" s="62" customFormat="1" ht="12" customHeight="1"/>
    <row r="46" s="62" customFormat="1" ht="12" customHeight="1"/>
    <row r="47" s="62" customFormat="1" ht="12" customHeight="1"/>
    <row r="48" s="62" customFormat="1" ht="12" customHeight="1"/>
    <row r="49" s="62" customFormat="1" ht="10.5" customHeight="1">
      <c r="F49" s="161"/>
    </row>
    <row r="50" s="62" customFormat="1" ht="10.5" customHeight="1"/>
    <row r="51" s="62" customFormat="1" ht="10.5" customHeight="1"/>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sheetData>
  <printOptions horizontalCentered="1" verticalCentered="1"/>
  <pageMargins left="0.5" right="0.5" top="0.75" bottom="0.5" header="0.5" footer="0.25"/>
  <pageSetup blackAndWhite="1" horizontalDpi="300" verticalDpi="300" orientation="landscape" r:id="rId2"/>
  <headerFooter alignWithMargins="0">
    <oddFooter>&amp;C&amp;8 Item No. 10 &amp;8 Page &amp;P of &amp;N&amp;R&amp;8Exhibit P-3a Individual Modification</oddFooter>
  </headerFooter>
  <drawing r:id="rId1"/>
</worksheet>
</file>

<file path=xl/worksheets/sheet13.xml><?xml version="1.0" encoding="utf-8"?>
<worksheet xmlns="http://schemas.openxmlformats.org/spreadsheetml/2006/main" xmlns:r="http://schemas.openxmlformats.org/officeDocument/2006/relationships">
  <dimension ref="A1:AF40"/>
  <sheetViews>
    <sheetView showGridLines="0" workbookViewId="0" topLeftCell="A1">
      <selection activeCell="E51" sqref="E51"/>
    </sheetView>
  </sheetViews>
  <sheetFormatPr defaultColWidth="9.140625" defaultRowHeight="12.75"/>
  <cols>
    <col min="1" max="1" width="10.28125" style="0" customWidth="1"/>
    <col min="2" max="2" width="11.421875" style="0" customWidth="1"/>
    <col min="3" max="3" width="4.8515625" style="0" customWidth="1"/>
    <col min="4" max="4" width="5.7109375" style="0" customWidth="1"/>
    <col min="5" max="5" width="4.8515625" style="0" customWidth="1"/>
    <col min="6" max="6" width="5.7109375" style="0" customWidth="1"/>
    <col min="7" max="7" width="4.8515625" style="0" customWidth="1"/>
    <col min="8" max="8" width="5.7109375" style="0" customWidth="1"/>
    <col min="9" max="9" width="4.8515625" style="0" customWidth="1"/>
    <col min="10" max="10" width="5.7109375" style="0" customWidth="1"/>
    <col min="11" max="11" width="4.8515625" style="0" customWidth="1"/>
    <col min="12" max="12" width="5.7109375" style="0" customWidth="1"/>
    <col min="13" max="13" width="4.8515625" style="0" customWidth="1"/>
    <col min="14" max="14" width="5.7109375" style="0" customWidth="1"/>
    <col min="15" max="15" width="4.8515625" style="0" customWidth="1"/>
    <col min="16" max="16" width="5.7109375" style="0" customWidth="1"/>
    <col min="17" max="17" width="4.8515625" style="0" customWidth="1"/>
    <col min="18" max="18" width="5.7109375" style="0" customWidth="1"/>
    <col min="19" max="19" width="5.140625" style="0" customWidth="1"/>
    <col min="20" max="20" width="5.7109375" style="0" customWidth="1"/>
    <col min="21" max="21" width="5.8515625" style="0" customWidth="1"/>
    <col min="22" max="22" width="5.7109375" style="0" customWidth="1"/>
    <col min="23" max="16384" width="8.8515625" style="0" customWidth="1"/>
  </cols>
  <sheetData>
    <row r="1" spans="1:32" ht="12" customHeight="1" thickBot="1">
      <c r="A1" s="154"/>
      <c r="B1" s="155"/>
      <c r="C1" s="155"/>
      <c r="D1" s="155"/>
      <c r="E1" s="155"/>
      <c r="F1" s="155"/>
      <c r="G1" s="135"/>
      <c r="H1" s="155"/>
      <c r="I1" s="75" t="s">
        <v>98</v>
      </c>
      <c r="J1" s="155"/>
      <c r="K1" s="155"/>
      <c r="L1" s="155"/>
      <c r="M1" s="155"/>
      <c r="N1" s="155"/>
      <c r="O1" s="155"/>
      <c r="P1" s="155"/>
      <c r="Q1" s="155"/>
      <c r="R1" s="156" t="s">
        <v>72</v>
      </c>
      <c r="S1" s="157">
        <v>37288</v>
      </c>
      <c r="T1" s="158"/>
      <c r="U1" s="158"/>
      <c r="V1" s="159"/>
      <c r="Z1" s="7"/>
      <c r="AF1">
        <v>31002257</v>
      </c>
    </row>
    <row r="2" spans="1:32" ht="10.5" customHeight="1">
      <c r="A2" s="160"/>
      <c r="B2" s="161"/>
      <c r="C2" s="161"/>
      <c r="D2" s="161"/>
      <c r="E2" s="161"/>
      <c r="F2" s="161"/>
      <c r="G2" s="161"/>
      <c r="H2" s="161"/>
      <c r="I2" s="161"/>
      <c r="J2" s="161"/>
      <c r="K2" s="161"/>
      <c r="L2" s="161"/>
      <c r="M2" s="161"/>
      <c r="N2" s="161"/>
      <c r="O2" s="161"/>
      <c r="P2" s="161"/>
      <c r="Q2" s="161"/>
      <c r="R2" s="161"/>
      <c r="S2" s="161"/>
      <c r="T2" s="161"/>
      <c r="U2" s="161"/>
      <c r="V2" s="163"/>
      <c r="AF2" t="s">
        <v>4</v>
      </c>
    </row>
    <row r="3" spans="1:32" ht="10.5" customHeight="1">
      <c r="A3" s="164" t="s">
        <v>118</v>
      </c>
      <c r="B3" s="165"/>
      <c r="C3" s="165"/>
      <c r="D3" s="165"/>
      <c r="E3" s="165"/>
      <c r="F3" s="165"/>
      <c r="G3" s="165"/>
      <c r="H3" s="165"/>
      <c r="I3" s="165"/>
      <c r="J3" s="165"/>
      <c r="K3" s="165"/>
      <c r="L3" s="165"/>
      <c r="M3" s="165"/>
      <c r="N3" s="165"/>
      <c r="O3" s="165"/>
      <c r="P3" s="165"/>
      <c r="Q3" s="165"/>
      <c r="R3" s="165"/>
      <c r="S3" s="165"/>
      <c r="T3" s="165"/>
      <c r="U3" s="165"/>
      <c r="V3" s="166"/>
      <c r="AF3" t="s">
        <v>7</v>
      </c>
    </row>
    <row r="4" spans="1:22" ht="10.5" customHeight="1">
      <c r="A4" s="160"/>
      <c r="B4" s="161"/>
      <c r="C4" s="161"/>
      <c r="D4" s="161"/>
      <c r="E4" s="161"/>
      <c r="F4" s="161"/>
      <c r="G4" s="161"/>
      <c r="H4" s="161"/>
      <c r="I4" s="161"/>
      <c r="J4" s="161"/>
      <c r="K4" s="161"/>
      <c r="L4" s="161"/>
      <c r="M4" s="161"/>
      <c r="N4" s="161"/>
      <c r="O4" s="161"/>
      <c r="P4" s="161"/>
      <c r="Q4" s="161"/>
      <c r="R4" s="161"/>
      <c r="S4" s="161"/>
      <c r="T4" s="161"/>
      <c r="U4" s="161"/>
      <c r="V4" s="163"/>
    </row>
    <row r="5" spans="1:32" ht="10.5" customHeight="1">
      <c r="A5" s="160" t="s">
        <v>119</v>
      </c>
      <c r="B5" s="161"/>
      <c r="C5" s="161"/>
      <c r="D5" s="161"/>
      <c r="E5" s="161"/>
      <c r="F5" s="161"/>
      <c r="G5" s="161"/>
      <c r="H5" s="161"/>
      <c r="I5" s="161"/>
      <c r="J5" s="161"/>
      <c r="K5" s="161"/>
      <c r="L5" s="161"/>
      <c r="M5" s="161"/>
      <c r="N5" s="161"/>
      <c r="O5" s="161"/>
      <c r="P5" s="161"/>
      <c r="Q5" s="161"/>
      <c r="R5" s="161"/>
      <c r="S5" s="161"/>
      <c r="T5" s="161"/>
      <c r="U5" s="161"/>
      <c r="V5" s="163"/>
      <c r="AF5" t="s">
        <v>13</v>
      </c>
    </row>
    <row r="6" spans="1:32" ht="10.5" customHeight="1">
      <c r="A6" s="160"/>
      <c r="B6" s="161"/>
      <c r="C6" s="243" t="s">
        <v>16</v>
      </c>
      <c r="D6" s="244"/>
      <c r="E6" s="161"/>
      <c r="F6" s="161"/>
      <c r="G6" s="161"/>
      <c r="H6" s="161"/>
      <c r="I6" s="161"/>
      <c r="J6" s="161"/>
      <c r="K6" s="161"/>
      <c r="L6" s="161"/>
      <c r="M6" s="161"/>
      <c r="N6" s="161"/>
      <c r="O6" s="161"/>
      <c r="P6" s="161"/>
      <c r="Q6" s="161"/>
      <c r="R6" s="161"/>
      <c r="S6" s="161"/>
      <c r="T6" s="161"/>
      <c r="U6" s="161"/>
      <c r="V6" s="163"/>
      <c r="AF6">
        <v>31002257</v>
      </c>
    </row>
    <row r="7" spans="1:22" ht="10.5" customHeight="1">
      <c r="A7" s="160"/>
      <c r="B7" s="161"/>
      <c r="C7" s="245" t="s">
        <v>120</v>
      </c>
      <c r="D7" s="246"/>
      <c r="E7" s="247" t="s">
        <v>17</v>
      </c>
      <c r="F7" s="248"/>
      <c r="G7" s="247" t="s">
        <v>18</v>
      </c>
      <c r="H7" s="248"/>
      <c r="I7" s="247" t="s">
        <v>19</v>
      </c>
      <c r="J7" s="248"/>
      <c r="K7" s="247" t="s">
        <v>20</v>
      </c>
      <c r="L7" s="248"/>
      <c r="M7" s="247" t="s">
        <v>21</v>
      </c>
      <c r="N7" s="248"/>
      <c r="O7" s="247" t="s">
        <v>22</v>
      </c>
      <c r="P7" s="248"/>
      <c r="Q7" s="247" t="s">
        <v>23</v>
      </c>
      <c r="R7" s="248"/>
      <c r="S7" s="249" t="s">
        <v>95</v>
      </c>
      <c r="T7" s="250"/>
      <c r="U7" s="249" t="s">
        <v>71</v>
      </c>
      <c r="V7" s="251"/>
    </row>
    <row r="8" spans="1:22" ht="10.5" customHeight="1">
      <c r="A8" s="160"/>
      <c r="B8" s="161"/>
      <c r="C8" s="252" t="s">
        <v>50</v>
      </c>
      <c r="D8" s="253" t="s">
        <v>121</v>
      </c>
      <c r="E8" s="252" t="s">
        <v>50</v>
      </c>
      <c r="F8" s="253" t="s">
        <v>121</v>
      </c>
      <c r="G8" s="252" t="s">
        <v>50</v>
      </c>
      <c r="H8" s="253" t="s">
        <v>121</v>
      </c>
      <c r="I8" s="252" t="s">
        <v>50</v>
      </c>
      <c r="J8" s="253" t="s">
        <v>121</v>
      </c>
      <c r="K8" s="252" t="s">
        <v>50</v>
      </c>
      <c r="L8" s="253" t="s">
        <v>121</v>
      </c>
      <c r="M8" s="252" t="s">
        <v>50</v>
      </c>
      <c r="N8" s="253" t="s">
        <v>121</v>
      </c>
      <c r="O8" s="252" t="s">
        <v>50</v>
      </c>
      <c r="P8" s="253" t="s">
        <v>121</v>
      </c>
      <c r="Q8" s="252" t="s">
        <v>50</v>
      </c>
      <c r="R8" s="253" t="s">
        <v>121</v>
      </c>
      <c r="S8" s="252" t="s">
        <v>50</v>
      </c>
      <c r="T8" s="253" t="s">
        <v>121</v>
      </c>
      <c r="U8" s="252" t="s">
        <v>50</v>
      </c>
      <c r="V8" s="254" t="s">
        <v>121</v>
      </c>
    </row>
    <row r="9" spans="1:22" ht="12" customHeight="1">
      <c r="A9" s="255" t="s">
        <v>122</v>
      </c>
      <c r="B9" s="94"/>
      <c r="C9" s="256"/>
      <c r="D9" s="257"/>
      <c r="E9" s="256"/>
      <c r="F9" s="257"/>
      <c r="G9" s="256"/>
      <c r="H9" s="257"/>
      <c r="I9" s="256"/>
      <c r="J9" s="257"/>
      <c r="K9" s="256"/>
      <c r="L9" s="257"/>
      <c r="M9" s="256"/>
      <c r="N9" s="257"/>
      <c r="O9" s="256"/>
      <c r="P9" s="257"/>
      <c r="Q9" s="256"/>
      <c r="R9" s="257"/>
      <c r="S9" s="256"/>
      <c r="T9" s="257"/>
      <c r="U9" s="258">
        <f aca="true" t="shared" si="0" ref="U9:U37">SUM(C9,E9,G9,I9,K9,M9,O9,Q9,S9)</f>
        <v>0</v>
      </c>
      <c r="V9" s="259">
        <f aca="true" t="shared" si="1" ref="V9:V37">SUM(D9,F9,H9,J9,L9,N9,P9,R9,T9)</f>
        <v>0</v>
      </c>
    </row>
    <row r="10" spans="1:22" ht="12" customHeight="1">
      <c r="A10" s="255" t="s">
        <v>123</v>
      </c>
      <c r="B10" s="94"/>
      <c r="C10" s="256"/>
      <c r="D10" s="257"/>
      <c r="E10" s="256"/>
      <c r="F10" s="257"/>
      <c r="G10" s="256"/>
      <c r="H10" s="257"/>
      <c r="I10" s="256"/>
      <c r="J10" s="257"/>
      <c r="K10" s="256"/>
      <c r="L10" s="257"/>
      <c r="M10" s="256"/>
      <c r="N10" s="257"/>
      <c r="O10" s="256"/>
      <c r="P10" s="257"/>
      <c r="Q10" s="256"/>
      <c r="R10" s="257"/>
      <c r="S10" s="256"/>
      <c r="T10" s="257"/>
      <c r="U10" s="258">
        <f t="shared" si="0"/>
        <v>0</v>
      </c>
      <c r="V10" s="259">
        <f t="shared" si="1"/>
        <v>0</v>
      </c>
    </row>
    <row r="11" spans="1:22" ht="12" customHeight="1">
      <c r="A11" s="255" t="s">
        <v>124</v>
      </c>
      <c r="B11" s="94"/>
      <c r="C11" s="256">
        <v>58</v>
      </c>
      <c r="D11" s="257">
        <v>61.9</v>
      </c>
      <c r="E11" s="256">
        <v>15</v>
      </c>
      <c r="F11" s="257">
        <v>5.3</v>
      </c>
      <c r="G11" s="256">
        <v>11</v>
      </c>
      <c r="H11" s="257">
        <v>5.3</v>
      </c>
      <c r="I11" s="256"/>
      <c r="J11" s="257"/>
      <c r="K11" s="256"/>
      <c r="L11" s="257"/>
      <c r="M11" s="256"/>
      <c r="N11" s="257"/>
      <c r="O11" s="256"/>
      <c r="P11" s="257"/>
      <c r="Q11" s="256"/>
      <c r="R11" s="257"/>
      <c r="S11" s="256"/>
      <c r="T11" s="257"/>
      <c r="U11" s="258">
        <f t="shared" si="0"/>
        <v>84</v>
      </c>
      <c r="V11" s="259">
        <f t="shared" si="1"/>
        <v>72.5</v>
      </c>
    </row>
    <row r="12" spans="1:22" ht="12" customHeight="1">
      <c r="A12" s="255" t="s">
        <v>125</v>
      </c>
      <c r="B12" s="94"/>
      <c r="C12" s="256"/>
      <c r="D12" s="257"/>
      <c r="E12" s="256"/>
      <c r="F12" s="257"/>
      <c r="G12" s="256"/>
      <c r="H12" s="257"/>
      <c r="I12" s="256"/>
      <c r="J12" s="257"/>
      <c r="K12" s="256"/>
      <c r="L12" s="257"/>
      <c r="M12" s="256"/>
      <c r="N12" s="257"/>
      <c r="O12" s="256"/>
      <c r="P12" s="257"/>
      <c r="Q12" s="256"/>
      <c r="R12" s="257"/>
      <c r="S12" s="256"/>
      <c r="T12" s="257"/>
      <c r="U12" s="258">
        <f t="shared" si="0"/>
        <v>0</v>
      </c>
      <c r="V12" s="259">
        <f t="shared" si="1"/>
        <v>0</v>
      </c>
    </row>
    <row r="13" spans="1:22" ht="12" customHeight="1">
      <c r="A13" s="255" t="s">
        <v>126</v>
      </c>
      <c r="B13" s="94"/>
      <c r="C13" s="256"/>
      <c r="D13" s="257"/>
      <c r="E13" s="256"/>
      <c r="F13" s="257"/>
      <c r="G13" s="256"/>
      <c r="H13" s="257"/>
      <c r="I13" s="256"/>
      <c r="J13" s="257"/>
      <c r="K13" s="256"/>
      <c r="L13" s="257"/>
      <c r="M13" s="256"/>
      <c r="N13" s="257"/>
      <c r="O13" s="256"/>
      <c r="P13" s="257"/>
      <c r="Q13" s="256"/>
      <c r="R13" s="257"/>
      <c r="S13" s="256"/>
      <c r="T13" s="257"/>
      <c r="U13" s="258">
        <f t="shared" si="0"/>
        <v>0</v>
      </c>
      <c r="V13" s="259">
        <f t="shared" si="1"/>
        <v>0</v>
      </c>
    </row>
    <row r="14" spans="1:22" ht="12" customHeight="1">
      <c r="A14" s="255" t="s">
        <v>127</v>
      </c>
      <c r="B14" s="94"/>
      <c r="C14" s="256"/>
      <c r="D14" s="257"/>
      <c r="E14" s="256"/>
      <c r="F14" s="257"/>
      <c r="G14" s="256"/>
      <c r="H14" s="257"/>
      <c r="I14" s="256"/>
      <c r="J14" s="257"/>
      <c r="K14" s="256"/>
      <c r="L14" s="257"/>
      <c r="M14" s="256"/>
      <c r="N14" s="257"/>
      <c r="O14" s="256"/>
      <c r="P14" s="257"/>
      <c r="Q14" s="256"/>
      <c r="R14" s="257"/>
      <c r="S14" s="256"/>
      <c r="T14" s="257"/>
      <c r="U14" s="258">
        <f t="shared" si="0"/>
        <v>0</v>
      </c>
      <c r="V14" s="259">
        <f t="shared" si="1"/>
        <v>0</v>
      </c>
    </row>
    <row r="15" spans="1:22" ht="12" customHeight="1">
      <c r="A15" s="255" t="s">
        <v>128</v>
      </c>
      <c r="B15" s="94"/>
      <c r="C15" s="256"/>
      <c r="D15" s="257"/>
      <c r="E15" s="256"/>
      <c r="F15" s="257"/>
      <c r="G15" s="256"/>
      <c r="H15" s="257"/>
      <c r="I15" s="256"/>
      <c r="J15" s="257"/>
      <c r="K15" s="256"/>
      <c r="L15" s="257"/>
      <c r="M15" s="256"/>
      <c r="N15" s="257"/>
      <c r="O15" s="256"/>
      <c r="P15" s="257"/>
      <c r="Q15" s="256"/>
      <c r="R15" s="257"/>
      <c r="S15" s="256"/>
      <c r="T15" s="257"/>
      <c r="U15" s="258">
        <f t="shared" si="0"/>
        <v>0</v>
      </c>
      <c r="V15" s="259">
        <f t="shared" si="1"/>
        <v>0</v>
      </c>
    </row>
    <row r="16" spans="1:22" ht="12" customHeight="1">
      <c r="A16" s="255" t="s">
        <v>129</v>
      </c>
      <c r="B16" s="94"/>
      <c r="C16" s="256"/>
      <c r="D16" s="257"/>
      <c r="E16" s="256"/>
      <c r="F16" s="257"/>
      <c r="G16" s="256"/>
      <c r="H16" s="257"/>
      <c r="I16" s="256"/>
      <c r="J16" s="257"/>
      <c r="K16" s="256"/>
      <c r="L16" s="257"/>
      <c r="M16" s="256"/>
      <c r="N16" s="257"/>
      <c r="O16" s="256"/>
      <c r="P16" s="257"/>
      <c r="Q16" s="256"/>
      <c r="R16" s="257"/>
      <c r="S16" s="256"/>
      <c r="T16" s="257"/>
      <c r="U16" s="258">
        <f t="shared" si="0"/>
        <v>0</v>
      </c>
      <c r="V16" s="259">
        <f t="shared" si="1"/>
        <v>0</v>
      </c>
    </row>
    <row r="17" spans="1:22" ht="12" customHeight="1">
      <c r="A17" s="255" t="s">
        <v>130</v>
      </c>
      <c r="B17" s="94"/>
      <c r="C17" s="256"/>
      <c r="D17" s="257"/>
      <c r="E17" s="256"/>
      <c r="F17" s="257"/>
      <c r="G17" s="256"/>
      <c r="H17" s="257"/>
      <c r="I17" s="256"/>
      <c r="J17" s="257"/>
      <c r="K17" s="256"/>
      <c r="L17" s="257"/>
      <c r="M17" s="256"/>
      <c r="N17" s="257"/>
      <c r="O17" s="256"/>
      <c r="P17" s="257"/>
      <c r="Q17" s="256"/>
      <c r="R17" s="257"/>
      <c r="S17" s="256"/>
      <c r="T17" s="257"/>
      <c r="U17" s="258">
        <f t="shared" si="0"/>
        <v>0</v>
      </c>
      <c r="V17" s="259">
        <f t="shared" si="1"/>
        <v>0</v>
      </c>
    </row>
    <row r="18" spans="1:22" ht="12" customHeight="1">
      <c r="A18" s="255" t="s">
        <v>131</v>
      </c>
      <c r="B18" s="94"/>
      <c r="C18" s="256"/>
      <c r="D18" s="257"/>
      <c r="E18" s="256"/>
      <c r="F18" s="257"/>
      <c r="G18" s="256"/>
      <c r="H18" s="257"/>
      <c r="I18" s="256"/>
      <c r="J18" s="257"/>
      <c r="K18" s="256"/>
      <c r="L18" s="257"/>
      <c r="M18" s="256"/>
      <c r="N18" s="257"/>
      <c r="O18" s="256"/>
      <c r="P18" s="257"/>
      <c r="Q18" s="256"/>
      <c r="R18" s="257"/>
      <c r="S18" s="256"/>
      <c r="T18" s="257"/>
      <c r="U18" s="258">
        <f t="shared" si="0"/>
        <v>0</v>
      </c>
      <c r="V18" s="259">
        <f t="shared" si="1"/>
        <v>0</v>
      </c>
    </row>
    <row r="19" spans="1:22" ht="12" customHeight="1">
      <c r="A19" s="255" t="s">
        <v>132</v>
      </c>
      <c r="B19" s="94"/>
      <c r="C19" s="256"/>
      <c r="D19" s="257"/>
      <c r="E19" s="256"/>
      <c r="F19" s="257"/>
      <c r="G19" s="256"/>
      <c r="H19" s="257"/>
      <c r="I19" s="256"/>
      <c r="J19" s="257"/>
      <c r="K19" s="256"/>
      <c r="L19" s="257"/>
      <c r="M19" s="256"/>
      <c r="N19" s="257"/>
      <c r="O19" s="256"/>
      <c r="P19" s="257"/>
      <c r="Q19" s="256"/>
      <c r="R19" s="257"/>
      <c r="S19" s="256"/>
      <c r="T19" s="257"/>
      <c r="U19" s="258">
        <f t="shared" si="0"/>
        <v>0</v>
      </c>
      <c r="V19" s="259">
        <f t="shared" si="1"/>
        <v>0</v>
      </c>
    </row>
    <row r="20" spans="1:22" ht="12" customHeight="1">
      <c r="A20" s="255" t="s">
        <v>133</v>
      </c>
      <c r="B20" s="94"/>
      <c r="C20" s="256"/>
      <c r="D20" s="257"/>
      <c r="E20" s="256"/>
      <c r="F20" s="257"/>
      <c r="G20" s="256"/>
      <c r="H20" s="257"/>
      <c r="I20" s="256"/>
      <c r="J20" s="257"/>
      <c r="K20" s="256"/>
      <c r="L20" s="257"/>
      <c r="M20" s="256"/>
      <c r="N20" s="257"/>
      <c r="O20" s="256"/>
      <c r="P20" s="257"/>
      <c r="Q20" s="256"/>
      <c r="R20" s="257"/>
      <c r="S20" s="256"/>
      <c r="T20" s="257"/>
      <c r="U20" s="258">
        <f t="shared" si="0"/>
        <v>0</v>
      </c>
      <c r="V20" s="259">
        <f t="shared" si="1"/>
        <v>0</v>
      </c>
    </row>
    <row r="21" spans="1:22" ht="12" customHeight="1">
      <c r="A21" s="255" t="s">
        <v>134</v>
      </c>
      <c r="B21" s="94"/>
      <c r="C21" s="256"/>
      <c r="D21" s="257"/>
      <c r="E21" s="256"/>
      <c r="F21" s="257"/>
      <c r="G21" s="256"/>
      <c r="H21" s="257"/>
      <c r="I21" s="256"/>
      <c r="J21" s="257"/>
      <c r="K21" s="256"/>
      <c r="L21" s="257"/>
      <c r="M21" s="256"/>
      <c r="N21" s="257"/>
      <c r="O21" s="256"/>
      <c r="P21" s="257"/>
      <c r="Q21" s="256"/>
      <c r="R21" s="257"/>
      <c r="S21" s="256"/>
      <c r="T21" s="257"/>
      <c r="U21" s="258">
        <f t="shared" si="0"/>
        <v>0</v>
      </c>
      <c r="V21" s="259">
        <f t="shared" si="1"/>
        <v>0</v>
      </c>
    </row>
    <row r="22" spans="1:22" ht="12" customHeight="1">
      <c r="A22" s="255"/>
      <c r="B22" s="152"/>
      <c r="C22" s="256"/>
      <c r="D22" s="257"/>
      <c r="E22" s="256"/>
      <c r="F22" s="257"/>
      <c r="G22" s="256"/>
      <c r="H22" s="257"/>
      <c r="I22" s="256"/>
      <c r="J22" s="257"/>
      <c r="K22" s="256"/>
      <c r="L22" s="257"/>
      <c r="M22" s="256"/>
      <c r="N22" s="257"/>
      <c r="O22" s="256"/>
      <c r="P22" s="257"/>
      <c r="Q22" s="256"/>
      <c r="R22" s="257"/>
      <c r="S22" s="256"/>
      <c r="T22" s="257"/>
      <c r="U22" s="258">
        <f t="shared" si="0"/>
        <v>0</v>
      </c>
      <c r="V22" s="259">
        <f t="shared" si="1"/>
        <v>0</v>
      </c>
    </row>
    <row r="23" spans="1:22" ht="12" customHeight="1">
      <c r="A23" s="255"/>
      <c r="B23" s="152"/>
      <c r="C23" s="256"/>
      <c r="D23" s="257"/>
      <c r="E23" s="256"/>
      <c r="F23" s="257"/>
      <c r="G23" s="256"/>
      <c r="H23" s="257"/>
      <c r="I23" s="256"/>
      <c r="J23" s="257"/>
      <c r="K23" s="256"/>
      <c r="L23" s="257"/>
      <c r="M23" s="256"/>
      <c r="N23" s="257"/>
      <c r="O23" s="256"/>
      <c r="P23" s="257"/>
      <c r="Q23" s="256"/>
      <c r="R23" s="257"/>
      <c r="S23" s="256"/>
      <c r="T23" s="257"/>
      <c r="U23" s="258">
        <f t="shared" si="0"/>
        <v>0</v>
      </c>
      <c r="V23" s="259">
        <f t="shared" si="1"/>
        <v>0</v>
      </c>
    </row>
    <row r="24" spans="1:22" ht="12" customHeight="1">
      <c r="A24" s="255"/>
      <c r="B24" s="94"/>
      <c r="C24" s="256"/>
      <c r="D24" s="257"/>
      <c r="E24" s="256"/>
      <c r="F24" s="257"/>
      <c r="G24" s="256"/>
      <c r="H24" s="257"/>
      <c r="I24" s="256"/>
      <c r="J24" s="257"/>
      <c r="K24" s="256"/>
      <c r="L24" s="257"/>
      <c r="M24" s="256"/>
      <c r="N24" s="257"/>
      <c r="O24" s="256"/>
      <c r="P24" s="257"/>
      <c r="Q24" s="256"/>
      <c r="R24" s="257"/>
      <c r="S24" s="256"/>
      <c r="T24" s="257"/>
      <c r="U24" s="258">
        <f t="shared" si="0"/>
        <v>0</v>
      </c>
      <c r="V24" s="259">
        <f t="shared" si="1"/>
        <v>0</v>
      </c>
    </row>
    <row r="25" spans="1:22" ht="12" customHeight="1">
      <c r="A25" s="255"/>
      <c r="B25" s="94"/>
      <c r="C25" s="256"/>
      <c r="D25" s="257"/>
      <c r="E25" s="256"/>
      <c r="F25" s="257"/>
      <c r="G25" s="256"/>
      <c r="H25" s="257"/>
      <c r="I25" s="256"/>
      <c r="J25" s="257"/>
      <c r="K25" s="256"/>
      <c r="L25" s="257"/>
      <c r="M25" s="256"/>
      <c r="N25" s="257"/>
      <c r="O25" s="256"/>
      <c r="P25" s="257"/>
      <c r="Q25" s="256"/>
      <c r="R25" s="257"/>
      <c r="S25" s="256"/>
      <c r="T25" s="257"/>
      <c r="U25" s="258">
        <f t="shared" si="0"/>
        <v>0</v>
      </c>
      <c r="V25" s="259">
        <f t="shared" si="1"/>
        <v>0</v>
      </c>
    </row>
    <row r="26" spans="1:22" ht="12" customHeight="1">
      <c r="A26" s="255"/>
      <c r="B26" s="94"/>
      <c r="C26" s="256"/>
      <c r="D26" s="257"/>
      <c r="E26" s="256"/>
      <c r="F26" s="257"/>
      <c r="G26" s="256"/>
      <c r="H26" s="257"/>
      <c r="I26" s="256"/>
      <c r="J26" s="257"/>
      <c r="K26" s="256"/>
      <c r="L26" s="257"/>
      <c r="M26" s="256"/>
      <c r="N26" s="257"/>
      <c r="O26" s="256"/>
      <c r="P26" s="257"/>
      <c r="Q26" s="256"/>
      <c r="R26" s="257"/>
      <c r="S26" s="256"/>
      <c r="T26" s="257"/>
      <c r="U26" s="258">
        <f t="shared" si="0"/>
        <v>0</v>
      </c>
      <c r="V26" s="259">
        <f t="shared" si="1"/>
        <v>0</v>
      </c>
    </row>
    <row r="27" spans="1:22" ht="12" customHeight="1">
      <c r="A27" s="255"/>
      <c r="B27" s="94"/>
      <c r="C27" s="256"/>
      <c r="D27" s="257"/>
      <c r="E27" s="256"/>
      <c r="F27" s="257"/>
      <c r="G27" s="256"/>
      <c r="H27" s="257"/>
      <c r="I27" s="256"/>
      <c r="J27" s="257"/>
      <c r="K27" s="256"/>
      <c r="L27" s="257"/>
      <c r="M27" s="256"/>
      <c r="N27" s="257"/>
      <c r="O27" s="256"/>
      <c r="P27" s="257"/>
      <c r="Q27" s="256"/>
      <c r="R27" s="257"/>
      <c r="S27" s="256"/>
      <c r="T27" s="257"/>
      <c r="U27" s="258">
        <f t="shared" si="0"/>
        <v>0</v>
      </c>
      <c r="V27" s="259">
        <f t="shared" si="1"/>
        <v>0</v>
      </c>
    </row>
    <row r="28" spans="1:22" ht="12" customHeight="1">
      <c r="A28" s="255" t="s">
        <v>135</v>
      </c>
      <c r="B28" s="94"/>
      <c r="C28" s="256"/>
      <c r="D28" s="257"/>
      <c r="E28" s="256"/>
      <c r="F28" s="257"/>
      <c r="G28" s="256"/>
      <c r="H28" s="257"/>
      <c r="I28" s="256"/>
      <c r="J28" s="257"/>
      <c r="K28" s="256"/>
      <c r="L28" s="257"/>
      <c r="M28" s="256"/>
      <c r="N28" s="257"/>
      <c r="O28" s="256"/>
      <c r="P28" s="257"/>
      <c r="Q28" s="256"/>
      <c r="R28" s="257"/>
      <c r="S28" s="256"/>
      <c r="T28" s="257"/>
      <c r="U28" s="258">
        <f t="shared" si="0"/>
        <v>0</v>
      </c>
      <c r="V28" s="259">
        <f t="shared" si="1"/>
        <v>0</v>
      </c>
    </row>
    <row r="29" spans="1:22" ht="12" customHeight="1">
      <c r="A29" s="255" t="s">
        <v>136</v>
      </c>
      <c r="B29" s="94"/>
      <c r="C29" s="256">
        <v>58</v>
      </c>
      <c r="D29" s="257">
        <v>5.6</v>
      </c>
      <c r="E29" s="256"/>
      <c r="F29" s="257"/>
      <c r="G29" s="256"/>
      <c r="H29" s="257"/>
      <c r="I29" s="256"/>
      <c r="J29" s="257"/>
      <c r="K29" s="256"/>
      <c r="L29" s="257"/>
      <c r="M29" s="256"/>
      <c r="N29" s="257"/>
      <c r="O29" s="256"/>
      <c r="P29" s="257"/>
      <c r="Q29" s="256"/>
      <c r="R29" s="257"/>
      <c r="S29" s="256"/>
      <c r="T29" s="257"/>
      <c r="U29" s="258">
        <f t="shared" si="0"/>
        <v>58</v>
      </c>
      <c r="V29" s="259">
        <f t="shared" si="1"/>
        <v>5.6</v>
      </c>
    </row>
    <row r="30" spans="1:22" ht="12" customHeight="1">
      <c r="A30" s="255" t="s">
        <v>137</v>
      </c>
      <c r="B30" s="94"/>
      <c r="C30" s="256"/>
      <c r="D30" s="257"/>
      <c r="E30" s="256">
        <v>15</v>
      </c>
      <c r="F30" s="257">
        <v>0.5</v>
      </c>
      <c r="G30" s="256"/>
      <c r="H30" s="257"/>
      <c r="I30" s="256"/>
      <c r="J30" s="257"/>
      <c r="K30" s="256"/>
      <c r="L30" s="257"/>
      <c r="M30" s="256"/>
      <c r="N30" s="257"/>
      <c r="O30" s="256"/>
      <c r="P30" s="257"/>
      <c r="Q30" s="256"/>
      <c r="R30" s="257"/>
      <c r="S30" s="256"/>
      <c r="T30" s="257"/>
      <c r="U30" s="258">
        <f t="shared" si="0"/>
        <v>15</v>
      </c>
      <c r="V30" s="259">
        <f t="shared" si="1"/>
        <v>0.5</v>
      </c>
    </row>
    <row r="31" spans="1:22" ht="12" customHeight="1">
      <c r="A31" s="255" t="s">
        <v>138</v>
      </c>
      <c r="B31" s="94"/>
      <c r="C31" s="256"/>
      <c r="D31" s="257"/>
      <c r="E31" s="256"/>
      <c r="F31" s="257"/>
      <c r="G31" s="256">
        <v>11</v>
      </c>
      <c r="H31" s="257">
        <v>0.5</v>
      </c>
      <c r="I31" s="256"/>
      <c r="J31" s="257"/>
      <c r="K31" s="256"/>
      <c r="L31" s="257"/>
      <c r="M31" s="256"/>
      <c r="N31" s="257"/>
      <c r="O31" s="256"/>
      <c r="P31" s="257"/>
      <c r="Q31" s="256"/>
      <c r="R31" s="257"/>
      <c r="S31" s="256"/>
      <c r="T31" s="257"/>
      <c r="U31" s="258">
        <f t="shared" si="0"/>
        <v>11</v>
      </c>
      <c r="V31" s="259">
        <f t="shared" si="1"/>
        <v>0.5</v>
      </c>
    </row>
    <row r="32" spans="1:22" ht="12" customHeight="1">
      <c r="A32" s="255" t="s">
        <v>139</v>
      </c>
      <c r="B32" s="94"/>
      <c r="C32" s="256"/>
      <c r="D32" s="257"/>
      <c r="E32" s="256"/>
      <c r="F32" s="257"/>
      <c r="G32" s="256"/>
      <c r="H32" s="257"/>
      <c r="I32" s="256"/>
      <c r="J32" s="257"/>
      <c r="K32" s="256"/>
      <c r="L32" s="257"/>
      <c r="M32" s="256"/>
      <c r="N32" s="257"/>
      <c r="O32" s="256"/>
      <c r="P32" s="257"/>
      <c r="Q32" s="256"/>
      <c r="R32" s="257"/>
      <c r="S32" s="256"/>
      <c r="T32" s="257"/>
      <c r="U32" s="258">
        <f t="shared" si="0"/>
        <v>0</v>
      </c>
      <c r="V32" s="259">
        <f t="shared" si="1"/>
        <v>0</v>
      </c>
    </row>
    <row r="33" spans="1:22" ht="12" customHeight="1">
      <c r="A33" s="255" t="s">
        <v>140</v>
      </c>
      <c r="B33" s="94"/>
      <c r="C33" s="256"/>
      <c r="D33" s="257"/>
      <c r="E33" s="256"/>
      <c r="F33" s="257"/>
      <c r="G33" s="256"/>
      <c r="H33" s="257"/>
      <c r="I33" s="256"/>
      <c r="J33" s="257"/>
      <c r="K33" s="256"/>
      <c r="L33" s="257"/>
      <c r="M33" s="256"/>
      <c r="N33" s="257"/>
      <c r="O33" s="256"/>
      <c r="P33" s="257"/>
      <c r="Q33" s="256"/>
      <c r="R33" s="257"/>
      <c r="S33" s="256"/>
      <c r="T33" s="257"/>
      <c r="U33" s="258">
        <f t="shared" si="0"/>
        <v>0</v>
      </c>
      <c r="V33" s="259">
        <f t="shared" si="1"/>
        <v>0</v>
      </c>
    </row>
    <row r="34" spans="1:22" ht="12" customHeight="1">
      <c r="A34" s="255" t="s">
        <v>141</v>
      </c>
      <c r="B34" s="94"/>
      <c r="C34" s="256"/>
      <c r="D34" s="257"/>
      <c r="E34" s="256"/>
      <c r="F34" s="257"/>
      <c r="G34" s="256"/>
      <c r="H34" s="257"/>
      <c r="I34" s="256"/>
      <c r="J34" s="257"/>
      <c r="K34" s="256"/>
      <c r="L34" s="257"/>
      <c r="M34" s="256"/>
      <c r="N34" s="257"/>
      <c r="O34" s="256"/>
      <c r="P34" s="257"/>
      <c r="Q34" s="256"/>
      <c r="R34" s="257"/>
      <c r="S34" s="256"/>
      <c r="T34" s="257"/>
      <c r="U34" s="258">
        <f t="shared" si="0"/>
        <v>0</v>
      </c>
      <c r="V34" s="259">
        <f t="shared" si="1"/>
        <v>0</v>
      </c>
    </row>
    <row r="35" spans="1:22" ht="12" customHeight="1">
      <c r="A35" s="255" t="s">
        <v>142</v>
      </c>
      <c r="B35" s="94"/>
      <c r="C35" s="256"/>
      <c r="D35" s="257"/>
      <c r="E35" s="256"/>
      <c r="F35" s="257"/>
      <c r="G35" s="256"/>
      <c r="H35" s="257"/>
      <c r="I35" s="256"/>
      <c r="J35" s="257"/>
      <c r="K35" s="256"/>
      <c r="L35" s="257"/>
      <c r="M35" s="256"/>
      <c r="N35" s="257"/>
      <c r="O35" s="256"/>
      <c r="P35" s="257"/>
      <c r="Q35" s="256"/>
      <c r="R35" s="257"/>
      <c r="S35" s="256"/>
      <c r="T35" s="257"/>
      <c r="U35" s="258">
        <f t="shared" si="0"/>
        <v>0</v>
      </c>
      <c r="V35" s="259">
        <f t="shared" si="1"/>
        <v>0</v>
      </c>
    </row>
    <row r="36" spans="1:22" ht="12" customHeight="1">
      <c r="A36" s="255" t="s">
        <v>143</v>
      </c>
      <c r="B36" s="94"/>
      <c r="C36" s="256"/>
      <c r="D36" s="257"/>
      <c r="E36" s="256"/>
      <c r="F36" s="257"/>
      <c r="G36" s="256"/>
      <c r="H36" s="257"/>
      <c r="I36" s="256"/>
      <c r="J36" s="257"/>
      <c r="K36" s="256"/>
      <c r="L36" s="257"/>
      <c r="M36" s="256"/>
      <c r="N36" s="257"/>
      <c r="O36" s="256"/>
      <c r="P36" s="257"/>
      <c r="Q36" s="256"/>
      <c r="R36" s="257"/>
      <c r="S36" s="256"/>
      <c r="T36" s="257"/>
      <c r="U36" s="258">
        <f t="shared" si="0"/>
        <v>0</v>
      </c>
      <c r="V36" s="259">
        <f t="shared" si="1"/>
        <v>0</v>
      </c>
    </row>
    <row r="37" spans="1:22" ht="12" customHeight="1">
      <c r="A37" s="255" t="s">
        <v>144</v>
      </c>
      <c r="B37" s="94"/>
      <c r="C37" s="260"/>
      <c r="D37" s="261">
        <v>0</v>
      </c>
      <c r="E37" s="260"/>
      <c r="F37" s="261"/>
      <c r="G37" s="260"/>
      <c r="H37" s="261"/>
      <c r="I37" s="260"/>
      <c r="J37" s="261"/>
      <c r="K37" s="260"/>
      <c r="L37" s="261"/>
      <c r="M37" s="260"/>
      <c r="N37" s="261"/>
      <c r="O37" s="260"/>
      <c r="P37" s="261"/>
      <c r="Q37" s="260"/>
      <c r="R37" s="261"/>
      <c r="S37" s="260"/>
      <c r="T37" s="261"/>
      <c r="U37" s="258">
        <f t="shared" si="0"/>
        <v>0</v>
      </c>
      <c r="V37" s="262">
        <f t="shared" si="1"/>
        <v>0</v>
      </c>
    </row>
    <row r="38" spans="1:22" ht="12" customHeight="1">
      <c r="A38" s="160" t="s">
        <v>145</v>
      </c>
      <c r="B38" s="161"/>
      <c r="C38" s="263">
        <f aca="true" t="shared" si="2" ref="C38:V38">SUM(C29:C37)</f>
        <v>58</v>
      </c>
      <c r="D38" s="264">
        <f t="shared" si="2"/>
        <v>5.6</v>
      </c>
      <c r="E38" s="263">
        <f t="shared" si="2"/>
        <v>15</v>
      </c>
      <c r="F38" s="264">
        <f t="shared" si="2"/>
        <v>0.5</v>
      </c>
      <c r="G38" s="263">
        <f t="shared" si="2"/>
        <v>11</v>
      </c>
      <c r="H38" s="264">
        <f t="shared" si="2"/>
        <v>0.5</v>
      </c>
      <c r="I38" s="263">
        <f t="shared" si="2"/>
        <v>0</v>
      </c>
      <c r="J38" s="264">
        <f t="shared" si="2"/>
        <v>0</v>
      </c>
      <c r="K38" s="263">
        <f t="shared" si="2"/>
        <v>0</v>
      </c>
      <c r="L38" s="264">
        <f t="shared" si="2"/>
        <v>0</v>
      </c>
      <c r="M38" s="263">
        <f t="shared" si="2"/>
        <v>0</v>
      </c>
      <c r="N38" s="264">
        <f t="shared" si="2"/>
        <v>0</v>
      </c>
      <c r="O38" s="263">
        <f t="shared" si="2"/>
        <v>0</v>
      </c>
      <c r="P38" s="264">
        <f t="shared" si="2"/>
        <v>0</v>
      </c>
      <c r="Q38" s="263">
        <f t="shared" si="2"/>
        <v>0</v>
      </c>
      <c r="R38" s="264">
        <f t="shared" si="2"/>
        <v>0</v>
      </c>
      <c r="S38" s="263">
        <f t="shared" si="2"/>
        <v>0</v>
      </c>
      <c r="T38" s="264">
        <f t="shared" si="2"/>
        <v>0</v>
      </c>
      <c r="U38" s="263">
        <f t="shared" si="2"/>
        <v>84</v>
      </c>
      <c r="V38" s="265">
        <f t="shared" si="2"/>
        <v>6.6</v>
      </c>
    </row>
    <row r="39" spans="1:22" ht="10.5" customHeight="1">
      <c r="A39" s="160" t="s">
        <v>146</v>
      </c>
      <c r="C39" s="266"/>
      <c r="D39" s="264">
        <f>SUM(D11:D37)</f>
        <v>67.5</v>
      </c>
      <c r="E39" s="266"/>
      <c r="F39" s="264">
        <f>SUM(F11:F37)</f>
        <v>5.8</v>
      </c>
      <c r="G39" s="266"/>
      <c r="H39" s="264">
        <f>SUM(H11:H37)</f>
        <v>5.8</v>
      </c>
      <c r="I39" s="266"/>
      <c r="J39" s="264">
        <f>SUM(J11:J37)</f>
        <v>0</v>
      </c>
      <c r="K39" s="266"/>
      <c r="L39" s="264">
        <f>SUM(L11:L37)</f>
        <v>0</v>
      </c>
      <c r="M39" s="266"/>
      <c r="N39" s="264">
        <f>SUM(N11:N37)</f>
        <v>0</v>
      </c>
      <c r="O39" s="266"/>
      <c r="P39" s="264">
        <f>SUM(P11:P37)</f>
        <v>0</v>
      </c>
      <c r="Q39" s="266"/>
      <c r="R39" s="264">
        <f>SUM(R11:R37)</f>
        <v>0</v>
      </c>
      <c r="S39" s="266"/>
      <c r="T39" s="264">
        <f>SUM(T11:T37)</f>
        <v>0</v>
      </c>
      <c r="U39" s="263"/>
      <c r="V39" s="265">
        <f>SUM(V11:V37)</f>
        <v>79.1</v>
      </c>
    </row>
    <row r="40" spans="1:22" s="60" customFormat="1" ht="3" customHeight="1" thickBot="1">
      <c r="A40" s="267"/>
      <c r="B40" s="268"/>
      <c r="C40" s="268"/>
      <c r="D40" s="268"/>
      <c r="E40" s="268"/>
      <c r="F40" s="268"/>
      <c r="G40" s="268"/>
      <c r="H40" s="268"/>
      <c r="I40" s="268"/>
      <c r="J40" s="269"/>
      <c r="K40" s="268"/>
      <c r="L40" s="268"/>
      <c r="M40" s="268"/>
      <c r="N40" s="268"/>
      <c r="O40" s="268"/>
      <c r="P40" s="268"/>
      <c r="Q40" s="268"/>
      <c r="R40" s="268"/>
      <c r="S40" s="268"/>
      <c r="T40" s="268"/>
      <c r="U40" s="268"/>
      <c r="V40" s="270"/>
    </row>
    <row r="41" ht="10.5" customHeight="1"/>
    <row r="42" s="62" customFormat="1" ht="11.25"/>
    <row r="43" s="62" customFormat="1" ht="11.25"/>
    <row r="44" s="62" customFormat="1" ht="11.25"/>
    <row r="45" s="62" customFormat="1" ht="11.25"/>
    <row r="46" s="62" customFormat="1" ht="11.25"/>
    <row r="47" s="62" customFormat="1" ht="11.25"/>
    <row r="48" s="62" customFormat="1" ht="11.25"/>
    <row r="49" s="62" customFormat="1" ht="11.25"/>
    <row r="50" s="62" customFormat="1" ht="11.25"/>
    <row r="51" s="62" customFormat="1" ht="11.25"/>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row r="158" s="62" customFormat="1" ht="11.25"/>
    <row r="159" s="62" customFormat="1" ht="11.25"/>
    <row r="160" s="62" customFormat="1" ht="11.25"/>
    <row r="161" s="62" customFormat="1" ht="11.25"/>
    <row r="162" s="62" customFormat="1" ht="11.25"/>
    <row r="163" s="62" customFormat="1" ht="11.25"/>
    <row r="164" s="62" customFormat="1" ht="11.25"/>
    <row r="165" s="62" customFormat="1" ht="11.25"/>
    <row r="166" s="62" customFormat="1" ht="11.25"/>
    <row r="167" s="62" customFormat="1" ht="11.25"/>
    <row r="168" s="62" customFormat="1" ht="11.25"/>
    <row r="169" s="62" customFormat="1" ht="11.25"/>
    <row r="170" s="62" customFormat="1" ht="11.25"/>
    <row r="171" s="62" customFormat="1" ht="11.25"/>
    <row r="172" s="62" customFormat="1" ht="11.25"/>
    <row r="173" s="62" customFormat="1" ht="11.25"/>
    <row r="174" s="62" customFormat="1" ht="11.25"/>
    <row r="175" s="62" customFormat="1" ht="11.25"/>
    <row r="176" s="62" customFormat="1" ht="11.25"/>
    <row r="177" s="62" customFormat="1" ht="11.25"/>
    <row r="178" s="62" customFormat="1" ht="11.25"/>
    <row r="179" s="62" customFormat="1" ht="11.25"/>
    <row r="180" s="62" customFormat="1" ht="11.25"/>
    <row r="181" s="62" customFormat="1" ht="11.25"/>
    <row r="182" s="62" customFormat="1" ht="11.25"/>
    <row r="183" s="62" customFormat="1" ht="11.25"/>
    <row r="184" s="62" customFormat="1" ht="11.25"/>
    <row r="185" s="62" customFormat="1" ht="11.25"/>
    <row r="186" s="62" customFormat="1" ht="11.25"/>
    <row r="187" s="62" customFormat="1" ht="11.25"/>
    <row r="188" s="62" customFormat="1" ht="11.25"/>
    <row r="189" s="62" customFormat="1" ht="11.25"/>
    <row r="190" s="62" customFormat="1" ht="11.25"/>
    <row r="191" s="62" customFormat="1" ht="11.25"/>
    <row r="192" s="62" customFormat="1" ht="11.25"/>
    <row r="193" s="62" customFormat="1" ht="11.25"/>
    <row r="194" s="62" customFormat="1" ht="11.25"/>
    <row r="195" s="62" customFormat="1" ht="11.25"/>
    <row r="196" s="62" customFormat="1" ht="11.25"/>
    <row r="197" s="62" customFormat="1" ht="11.25"/>
    <row r="198" s="62" customFormat="1" ht="11.25"/>
    <row r="199" s="62" customFormat="1" ht="11.25"/>
    <row r="200" s="62" customFormat="1" ht="11.25"/>
    <row r="201" s="62" customFormat="1" ht="11.25"/>
    <row r="202" s="62" customFormat="1" ht="11.25"/>
    <row r="203" s="62" customFormat="1" ht="11.25"/>
    <row r="204" s="62" customFormat="1" ht="11.25"/>
    <row r="205" s="62" customFormat="1" ht="11.25"/>
    <row r="206" s="62" customFormat="1" ht="11.25"/>
    <row r="207" s="62" customFormat="1" ht="11.25"/>
    <row r="208" s="62" customFormat="1" ht="11.25"/>
    <row r="209" s="62" customFormat="1" ht="11.25"/>
    <row r="210" s="62" customFormat="1" ht="11.25"/>
    <row r="211" s="62" customFormat="1" ht="11.25"/>
    <row r="212" s="62" customFormat="1" ht="11.25"/>
    <row r="213" s="62" customFormat="1" ht="11.25"/>
    <row r="214" s="62" customFormat="1" ht="11.25"/>
    <row r="215" s="62" customFormat="1" ht="11.25"/>
    <row r="216" s="62" customFormat="1" ht="11.25"/>
    <row r="217" s="62" customFormat="1" ht="11.25"/>
    <row r="218" s="62" customFormat="1" ht="11.25"/>
  </sheetData>
  <sheetProtection sheet="1" objects="1" scenarios="1"/>
  <printOptions horizontalCentered="1" verticalCentered="1"/>
  <pageMargins left="0.75" right="0.75" top="0.75" bottom="0.5" header="0.5" footer="0.25"/>
  <pageSetup blackAndWhite="1" horizontalDpi="300" verticalDpi="300" orientation="landscape" scale="95" r:id="rId2"/>
  <headerFooter alignWithMargins="0">
    <oddFooter>&amp;C&amp;8 Item No. 10 &amp;8 Page &amp;P of &amp;N&amp;R&amp;8Exhibit P-3a Individual Modification</oddFooter>
  </headerFooter>
  <drawing r:id="rId1"/>
</worksheet>
</file>

<file path=xl/worksheets/sheet14.xml><?xml version="1.0" encoding="utf-8"?>
<worksheet xmlns="http://schemas.openxmlformats.org/spreadsheetml/2006/main" xmlns:r="http://schemas.openxmlformats.org/officeDocument/2006/relationships">
  <dimension ref="A1:AF49"/>
  <sheetViews>
    <sheetView showGridLines="0" workbookViewId="0" topLeftCell="A1">
      <selection activeCell="A1" sqref="A1"/>
    </sheetView>
  </sheetViews>
  <sheetFormatPr defaultColWidth="9.140625" defaultRowHeight="12.75"/>
  <cols>
    <col min="1" max="1" width="15.00390625" style="0" customWidth="1"/>
    <col min="2" max="21" width="4.8515625" style="0" customWidth="1"/>
    <col min="22" max="22" width="5.8515625" style="0" customWidth="1"/>
    <col min="23" max="16384" width="8.8515625" style="0" customWidth="1"/>
  </cols>
  <sheetData>
    <row r="1" spans="1:32" ht="12" customHeight="1" thickBot="1">
      <c r="A1" s="154"/>
      <c r="B1" s="155"/>
      <c r="C1" s="155"/>
      <c r="D1" s="155"/>
      <c r="E1" s="155"/>
      <c r="F1" s="155"/>
      <c r="G1" s="135"/>
      <c r="H1" s="155"/>
      <c r="I1" s="75" t="s">
        <v>98</v>
      </c>
      <c r="J1" s="155"/>
      <c r="K1" s="155"/>
      <c r="L1" s="155"/>
      <c r="M1" s="155"/>
      <c r="N1" s="155"/>
      <c r="O1" s="155"/>
      <c r="P1" s="155"/>
      <c r="Q1" s="155"/>
      <c r="R1" s="156" t="s">
        <v>72</v>
      </c>
      <c r="S1" s="157">
        <v>37288</v>
      </c>
      <c r="T1" s="158"/>
      <c r="U1" s="158"/>
      <c r="V1" s="159"/>
      <c r="Z1" s="7"/>
      <c r="AF1">
        <v>31002257</v>
      </c>
    </row>
    <row r="2" spans="1:32" ht="10.5" customHeight="1">
      <c r="A2" s="160"/>
      <c r="B2" s="161"/>
      <c r="C2" s="161"/>
      <c r="D2" s="161"/>
      <c r="E2" s="161"/>
      <c r="F2" s="161"/>
      <c r="G2" s="76"/>
      <c r="H2" s="161"/>
      <c r="I2" s="162"/>
      <c r="J2" s="161"/>
      <c r="K2" s="161"/>
      <c r="L2" s="161"/>
      <c r="M2" s="161"/>
      <c r="N2" s="161"/>
      <c r="O2" s="161"/>
      <c r="P2" s="161"/>
      <c r="Q2" s="161"/>
      <c r="R2" s="161"/>
      <c r="S2" s="161"/>
      <c r="T2" s="161"/>
      <c r="U2" s="161"/>
      <c r="V2" s="163"/>
      <c r="AF2" t="s">
        <v>4</v>
      </c>
    </row>
    <row r="3" spans="1:32" ht="10.5" customHeight="1">
      <c r="A3" s="164" t="s">
        <v>99</v>
      </c>
      <c r="B3" s="165"/>
      <c r="C3" s="165"/>
      <c r="D3" s="165"/>
      <c r="E3" s="165"/>
      <c r="F3" s="165"/>
      <c r="G3" s="165"/>
      <c r="H3" s="165"/>
      <c r="I3" s="165"/>
      <c r="J3" s="165"/>
      <c r="K3" s="165"/>
      <c r="L3" s="165"/>
      <c r="M3" s="165"/>
      <c r="N3" s="165"/>
      <c r="O3" s="165"/>
      <c r="P3" s="165"/>
      <c r="Q3" s="165"/>
      <c r="R3" s="165"/>
      <c r="S3" s="165"/>
      <c r="T3" s="165"/>
      <c r="U3" s="165"/>
      <c r="V3" s="166"/>
      <c r="AF3" t="s">
        <v>7</v>
      </c>
    </row>
    <row r="4" spans="1:22" ht="10.5" customHeight="1">
      <c r="A4" s="160" t="s">
        <v>100</v>
      </c>
      <c r="B4" s="161"/>
      <c r="C4" s="161"/>
      <c r="D4" s="161"/>
      <c r="E4" s="161"/>
      <c r="F4" s="161"/>
      <c r="G4" s="161"/>
      <c r="H4" s="161"/>
      <c r="I4" s="161"/>
      <c r="J4" s="161"/>
      <c r="K4" s="161"/>
      <c r="L4" s="161"/>
      <c r="M4" s="161"/>
      <c r="N4" s="161"/>
      <c r="O4" s="161"/>
      <c r="P4" s="161"/>
      <c r="Q4" s="161"/>
      <c r="R4" s="161"/>
      <c r="S4" s="161"/>
      <c r="T4" s="161"/>
      <c r="U4" s="161"/>
      <c r="V4" s="163"/>
    </row>
    <row r="5" spans="1:32" ht="10.5" customHeight="1">
      <c r="A5" s="113"/>
      <c r="B5" s="161"/>
      <c r="C5" s="161"/>
      <c r="D5" s="161"/>
      <c r="E5" s="161"/>
      <c r="F5" s="161"/>
      <c r="G5" s="161"/>
      <c r="H5" s="161"/>
      <c r="I5" s="161"/>
      <c r="J5" s="161"/>
      <c r="K5" s="161"/>
      <c r="L5" s="161"/>
      <c r="M5" s="161"/>
      <c r="N5" s="161"/>
      <c r="O5" s="161"/>
      <c r="P5" s="161"/>
      <c r="Q5" s="161"/>
      <c r="R5" s="161"/>
      <c r="S5" s="161"/>
      <c r="T5" s="161"/>
      <c r="U5" s="161"/>
      <c r="V5" s="163"/>
      <c r="AF5" t="s">
        <v>13</v>
      </c>
    </row>
    <row r="6" spans="1:32" ht="10.5" customHeight="1">
      <c r="A6" s="167" t="s">
        <v>101</v>
      </c>
      <c r="B6" s="168"/>
      <c r="C6" s="168"/>
      <c r="D6" s="168"/>
      <c r="E6" s="168"/>
      <c r="F6" s="168"/>
      <c r="G6" s="168"/>
      <c r="H6" s="168"/>
      <c r="I6" s="168"/>
      <c r="J6" s="168"/>
      <c r="K6" s="168"/>
      <c r="L6" s="168"/>
      <c r="M6" s="168"/>
      <c r="N6" s="168"/>
      <c r="O6" s="168"/>
      <c r="P6" s="168"/>
      <c r="Q6" s="168"/>
      <c r="R6" s="168"/>
      <c r="S6" s="168"/>
      <c r="T6" s="168"/>
      <c r="U6" s="168"/>
      <c r="V6" s="169"/>
      <c r="AF6">
        <v>31002257</v>
      </c>
    </row>
    <row r="7" spans="1:22" ht="10.5" customHeight="1">
      <c r="A7" s="170"/>
      <c r="B7" s="171"/>
      <c r="C7" s="171"/>
      <c r="D7" s="171"/>
      <c r="E7" s="171"/>
      <c r="F7" s="171"/>
      <c r="G7" s="171"/>
      <c r="H7" s="171"/>
      <c r="I7" s="171"/>
      <c r="J7" s="171"/>
      <c r="K7" s="171"/>
      <c r="L7" s="171"/>
      <c r="M7" s="171"/>
      <c r="N7" s="171"/>
      <c r="O7" s="171"/>
      <c r="P7" s="171"/>
      <c r="Q7" s="171"/>
      <c r="R7" s="171"/>
      <c r="S7" s="171"/>
      <c r="T7" s="171"/>
      <c r="U7" s="171"/>
      <c r="V7" s="172"/>
    </row>
    <row r="8" spans="1:22" ht="10.5" customHeight="1">
      <c r="A8" s="170"/>
      <c r="B8" s="171"/>
      <c r="C8" s="171"/>
      <c r="D8" s="171"/>
      <c r="E8" s="171"/>
      <c r="F8" s="171"/>
      <c r="G8" s="171"/>
      <c r="H8" s="171"/>
      <c r="I8" s="171"/>
      <c r="J8" s="171"/>
      <c r="K8" s="171"/>
      <c r="L8" s="171"/>
      <c r="M8" s="171"/>
      <c r="N8" s="171"/>
      <c r="O8" s="171"/>
      <c r="P8" s="171"/>
      <c r="Q8" s="171"/>
      <c r="R8" s="171"/>
      <c r="S8" s="171"/>
      <c r="T8" s="171"/>
      <c r="U8" s="171"/>
      <c r="V8" s="172"/>
    </row>
    <row r="9" spans="1:22" ht="10.5" customHeight="1">
      <c r="A9" s="170"/>
      <c r="B9" s="171"/>
      <c r="C9" s="171"/>
      <c r="D9" s="171"/>
      <c r="E9" s="171"/>
      <c r="F9" s="171"/>
      <c r="G9" s="171"/>
      <c r="H9" s="171"/>
      <c r="I9" s="171"/>
      <c r="J9" s="171"/>
      <c r="K9" s="171"/>
      <c r="L9" s="171"/>
      <c r="M9" s="171"/>
      <c r="N9" s="171"/>
      <c r="O9" s="171"/>
      <c r="P9" s="171"/>
      <c r="Q9" s="171"/>
      <c r="R9" s="171"/>
      <c r="S9" s="171"/>
      <c r="T9" s="171"/>
      <c r="U9" s="171"/>
      <c r="V9" s="172"/>
    </row>
    <row r="10" spans="1:22" ht="10.5" customHeight="1">
      <c r="A10" s="170"/>
      <c r="B10" s="171"/>
      <c r="C10" s="171"/>
      <c r="D10" s="171"/>
      <c r="E10" s="171"/>
      <c r="F10" s="171"/>
      <c r="G10" s="171"/>
      <c r="H10" s="171"/>
      <c r="I10" s="171"/>
      <c r="J10" s="171"/>
      <c r="K10" s="171"/>
      <c r="L10" s="171"/>
      <c r="M10" s="171"/>
      <c r="N10" s="171"/>
      <c r="O10" s="171"/>
      <c r="P10" s="171"/>
      <c r="Q10" s="171"/>
      <c r="R10" s="171"/>
      <c r="S10" s="171"/>
      <c r="T10" s="171"/>
      <c r="U10" s="171"/>
      <c r="V10" s="172"/>
    </row>
    <row r="11" spans="1:22" ht="10.5" customHeight="1">
      <c r="A11" s="170"/>
      <c r="B11" s="171"/>
      <c r="C11" s="171"/>
      <c r="D11" s="171"/>
      <c r="E11" s="171"/>
      <c r="F11" s="171"/>
      <c r="G11" s="171"/>
      <c r="H11" s="171"/>
      <c r="I11" s="171"/>
      <c r="J11" s="171"/>
      <c r="K11" s="171"/>
      <c r="L11" s="171"/>
      <c r="M11" s="171"/>
      <c r="N11" s="171"/>
      <c r="O11" s="171"/>
      <c r="P11" s="171"/>
      <c r="Q11" s="171"/>
      <c r="R11" s="171"/>
      <c r="S11" s="171"/>
      <c r="T11" s="171"/>
      <c r="U11" s="171"/>
      <c r="V11" s="172"/>
    </row>
    <row r="12" spans="1:22" ht="10.5" customHeight="1">
      <c r="A12" s="170"/>
      <c r="B12" s="171"/>
      <c r="C12" s="171"/>
      <c r="D12" s="171"/>
      <c r="E12" s="171"/>
      <c r="F12" s="171"/>
      <c r="G12" s="171"/>
      <c r="H12" s="171"/>
      <c r="I12" s="171"/>
      <c r="J12" s="171"/>
      <c r="K12" s="171"/>
      <c r="L12" s="171"/>
      <c r="M12" s="171"/>
      <c r="N12" s="171"/>
      <c r="O12" s="171"/>
      <c r="P12" s="171"/>
      <c r="Q12" s="171"/>
      <c r="R12" s="171"/>
      <c r="S12" s="171"/>
      <c r="T12" s="171"/>
      <c r="U12" s="171"/>
      <c r="V12" s="172"/>
    </row>
    <row r="13" spans="1:22" ht="10.5" customHeight="1">
      <c r="A13" s="170"/>
      <c r="B13" s="171"/>
      <c r="C13" s="171"/>
      <c r="D13" s="171"/>
      <c r="E13" s="171"/>
      <c r="F13" s="171"/>
      <c r="G13" s="171"/>
      <c r="H13" s="171"/>
      <c r="I13" s="171"/>
      <c r="J13" s="171"/>
      <c r="K13" s="171"/>
      <c r="L13" s="171"/>
      <c r="M13" s="171"/>
      <c r="N13" s="171"/>
      <c r="O13" s="171"/>
      <c r="P13" s="171"/>
      <c r="Q13" s="171"/>
      <c r="R13" s="171"/>
      <c r="S13" s="171"/>
      <c r="T13" s="171"/>
      <c r="U13" s="171"/>
      <c r="V13" s="172"/>
    </row>
    <row r="14" spans="1:22" ht="10.5" customHeight="1">
      <c r="A14" s="170"/>
      <c r="B14" s="171"/>
      <c r="C14" s="171"/>
      <c r="D14" s="171"/>
      <c r="E14" s="171"/>
      <c r="F14" s="171"/>
      <c r="G14" s="171"/>
      <c r="H14" s="171"/>
      <c r="I14" s="171"/>
      <c r="J14" s="171"/>
      <c r="K14" s="171"/>
      <c r="L14" s="171"/>
      <c r="M14" s="171"/>
      <c r="N14" s="171"/>
      <c r="O14" s="171"/>
      <c r="P14" s="171"/>
      <c r="Q14" s="171"/>
      <c r="R14" s="171"/>
      <c r="S14" s="171"/>
      <c r="T14" s="171"/>
      <c r="U14" s="171"/>
      <c r="V14" s="172"/>
    </row>
    <row r="15" spans="1:22" ht="10.5" customHeight="1">
      <c r="A15" s="170"/>
      <c r="B15" s="171"/>
      <c r="C15" s="171"/>
      <c r="D15" s="171"/>
      <c r="E15" s="171"/>
      <c r="F15" s="171"/>
      <c r="G15" s="171"/>
      <c r="H15" s="171"/>
      <c r="I15" s="171"/>
      <c r="J15" s="171"/>
      <c r="K15" s="171"/>
      <c r="L15" s="171"/>
      <c r="M15" s="171"/>
      <c r="N15" s="171"/>
      <c r="O15" s="171"/>
      <c r="P15" s="171"/>
      <c r="Q15" s="171"/>
      <c r="R15" s="171"/>
      <c r="S15" s="171"/>
      <c r="T15" s="171"/>
      <c r="U15" s="171"/>
      <c r="V15" s="172"/>
    </row>
    <row r="16" spans="1:22" ht="10.5" customHeight="1">
      <c r="A16" s="173"/>
      <c r="B16" s="174"/>
      <c r="C16" s="174"/>
      <c r="D16" s="174"/>
      <c r="E16" s="174"/>
      <c r="F16" s="174"/>
      <c r="G16" s="174"/>
      <c r="H16" s="174"/>
      <c r="I16" s="174"/>
      <c r="J16" s="174"/>
      <c r="K16" s="174"/>
      <c r="L16" s="174"/>
      <c r="M16" s="174"/>
      <c r="N16" s="174"/>
      <c r="O16" s="174"/>
      <c r="P16" s="174"/>
      <c r="Q16" s="174"/>
      <c r="R16" s="174"/>
      <c r="S16" s="174"/>
      <c r="T16" s="174"/>
      <c r="U16" s="174"/>
      <c r="V16" s="175"/>
    </row>
    <row r="17" spans="1:22" ht="10.5" customHeight="1">
      <c r="A17" s="170"/>
      <c r="T17" s="174"/>
      <c r="U17" s="174"/>
      <c r="V17" s="175"/>
    </row>
    <row r="18" spans="1:22" ht="10.5" customHeight="1">
      <c r="A18" s="176"/>
      <c r="T18" s="174"/>
      <c r="U18" s="174"/>
      <c r="V18" s="175"/>
    </row>
    <row r="19" spans="1:22" ht="12" customHeight="1">
      <c r="A19" s="177" t="s">
        <v>102</v>
      </c>
      <c r="B19" s="178"/>
      <c r="C19" s="178"/>
      <c r="D19" s="178"/>
      <c r="E19" s="178"/>
      <c r="F19" s="178"/>
      <c r="G19" s="178"/>
      <c r="H19" s="178"/>
      <c r="I19" s="178"/>
      <c r="J19" s="178"/>
      <c r="K19" s="178"/>
      <c r="L19" s="178"/>
      <c r="M19" s="178"/>
      <c r="N19" s="178"/>
      <c r="O19" s="178"/>
      <c r="P19" s="178"/>
      <c r="Q19" s="178"/>
      <c r="R19" s="178"/>
      <c r="S19" s="178"/>
      <c r="T19" s="179"/>
      <c r="U19" s="179"/>
      <c r="V19" s="180"/>
    </row>
    <row r="20" spans="1:22" ht="12" customHeight="1">
      <c r="A20" s="176"/>
      <c r="B20" s="181"/>
      <c r="C20" s="181"/>
      <c r="D20" s="181"/>
      <c r="E20" s="181"/>
      <c r="F20" s="182"/>
      <c r="G20" s="181"/>
      <c r="H20" s="76"/>
      <c r="I20" s="182"/>
      <c r="J20" s="76"/>
      <c r="K20" s="181"/>
      <c r="L20" s="76"/>
      <c r="M20" s="76"/>
      <c r="N20" s="76"/>
      <c r="O20" s="76"/>
      <c r="P20" s="76"/>
      <c r="Q20" s="76"/>
      <c r="R20" s="182"/>
      <c r="S20" s="181"/>
      <c r="T20" s="76"/>
      <c r="U20" s="182"/>
      <c r="V20" s="67"/>
    </row>
    <row r="21" spans="1:22" ht="12" customHeight="1">
      <c r="A21" s="176"/>
      <c r="B21" s="181"/>
      <c r="C21" s="181"/>
      <c r="D21" s="181"/>
      <c r="E21" s="181"/>
      <c r="F21" s="181"/>
      <c r="G21" s="181"/>
      <c r="H21" s="181"/>
      <c r="I21" s="181"/>
      <c r="J21" s="181"/>
      <c r="K21" s="181"/>
      <c r="L21" s="183"/>
      <c r="M21" s="183"/>
      <c r="N21" s="183"/>
      <c r="O21" s="181"/>
      <c r="P21" s="181"/>
      <c r="Q21" s="183"/>
      <c r="R21" s="183"/>
      <c r="S21" s="183"/>
      <c r="T21" s="184"/>
      <c r="U21" s="184"/>
      <c r="V21" s="185"/>
    </row>
    <row r="22" spans="1:22" ht="12" customHeight="1">
      <c r="A22" s="176"/>
      <c r="B22" s="181"/>
      <c r="C22" s="181"/>
      <c r="D22" s="181"/>
      <c r="E22" s="181"/>
      <c r="F22" s="181"/>
      <c r="G22" s="181"/>
      <c r="H22" s="181"/>
      <c r="I22" s="181"/>
      <c r="J22" s="181"/>
      <c r="K22" s="181"/>
      <c r="L22" s="183"/>
      <c r="M22" s="183"/>
      <c r="N22" s="183"/>
      <c r="O22" s="181"/>
      <c r="P22" s="181"/>
      <c r="Q22" s="183"/>
      <c r="R22" s="183"/>
      <c r="S22" s="183"/>
      <c r="T22" s="184"/>
      <c r="U22" s="184"/>
      <c r="V22" s="185"/>
    </row>
    <row r="23" spans="1:22" ht="12" customHeight="1">
      <c r="A23" s="176"/>
      <c r="B23" s="181"/>
      <c r="C23" s="181"/>
      <c r="D23" s="181"/>
      <c r="E23" s="181"/>
      <c r="F23" s="181"/>
      <c r="G23" s="181"/>
      <c r="H23" s="181"/>
      <c r="I23" s="181"/>
      <c r="J23" s="181"/>
      <c r="K23" s="181"/>
      <c r="L23" s="183"/>
      <c r="M23" s="183"/>
      <c r="N23" s="183"/>
      <c r="O23" s="181"/>
      <c r="P23" s="181"/>
      <c r="Q23" s="183"/>
      <c r="R23" s="183"/>
      <c r="S23" s="183"/>
      <c r="T23" s="184"/>
      <c r="U23" s="184"/>
      <c r="V23" s="185"/>
    </row>
    <row r="24" spans="1:22" ht="12" customHeight="1">
      <c r="A24" s="176"/>
      <c r="B24" s="181"/>
      <c r="C24" s="181"/>
      <c r="D24" s="181"/>
      <c r="E24" s="181"/>
      <c r="F24" s="181"/>
      <c r="G24" s="181"/>
      <c r="H24" s="181"/>
      <c r="I24" s="181"/>
      <c r="J24" s="181"/>
      <c r="K24" s="181"/>
      <c r="L24" s="183"/>
      <c r="M24" s="183"/>
      <c r="N24" s="183"/>
      <c r="O24" s="181"/>
      <c r="P24" s="181"/>
      <c r="Q24" s="183"/>
      <c r="R24" s="183"/>
      <c r="S24" s="183"/>
      <c r="T24" s="184"/>
      <c r="U24" s="184"/>
      <c r="V24" s="185"/>
    </row>
    <row r="25" spans="1:22" ht="12" customHeight="1">
      <c r="A25" s="176"/>
      <c r="B25" s="62"/>
      <c r="C25" s="181"/>
      <c r="D25" s="181"/>
      <c r="E25" s="181"/>
      <c r="F25" s="181"/>
      <c r="G25" s="181"/>
      <c r="H25" s="181"/>
      <c r="I25" s="181"/>
      <c r="J25" s="181"/>
      <c r="K25" s="181"/>
      <c r="L25" s="183"/>
      <c r="M25" s="183"/>
      <c r="N25" s="183"/>
      <c r="O25" s="181"/>
      <c r="P25" s="181"/>
      <c r="Q25" s="183"/>
      <c r="R25" s="183"/>
      <c r="S25" s="183"/>
      <c r="T25" s="184"/>
      <c r="U25" s="184"/>
      <c r="V25" s="185"/>
    </row>
    <row r="26" spans="1:22" ht="12" customHeight="1">
      <c r="A26" s="176"/>
      <c r="B26" s="181"/>
      <c r="C26" s="181"/>
      <c r="D26" s="181"/>
      <c r="E26" s="181"/>
      <c r="F26" s="181"/>
      <c r="G26" s="181"/>
      <c r="H26" s="181"/>
      <c r="I26" s="181"/>
      <c r="J26" s="181"/>
      <c r="K26" s="181"/>
      <c r="L26" s="183"/>
      <c r="M26" s="183"/>
      <c r="N26" s="183"/>
      <c r="O26" s="181"/>
      <c r="P26" s="181"/>
      <c r="Q26" s="183"/>
      <c r="R26" s="183"/>
      <c r="S26" s="183"/>
      <c r="T26" s="184"/>
      <c r="U26" s="184"/>
      <c r="V26" s="185"/>
    </row>
    <row r="27" spans="1:22" ht="12" customHeight="1">
      <c r="A27" s="177" t="s">
        <v>103</v>
      </c>
      <c r="B27" s="186"/>
      <c r="C27" s="186"/>
      <c r="D27" s="186"/>
      <c r="E27" s="186"/>
      <c r="F27" s="186"/>
      <c r="G27" s="186"/>
      <c r="H27" s="186"/>
      <c r="I27" s="186"/>
      <c r="J27" s="186"/>
      <c r="K27" s="186"/>
      <c r="L27" s="187"/>
      <c r="M27" s="187"/>
      <c r="N27" s="187"/>
      <c r="O27" s="186"/>
      <c r="P27" s="186"/>
      <c r="Q27" s="187"/>
      <c r="R27" s="187"/>
      <c r="S27" s="187"/>
      <c r="T27" s="179"/>
      <c r="U27" s="179"/>
      <c r="V27" s="180"/>
    </row>
    <row r="28" spans="1:22" ht="12" customHeight="1">
      <c r="A28" s="176"/>
      <c r="B28" s="188" t="s">
        <v>104</v>
      </c>
      <c r="C28" s="189" t="str">
        <f>cy</f>
        <v>FY 2001</v>
      </c>
      <c r="D28" s="190"/>
      <c r="E28" s="190"/>
      <c r="F28" s="191"/>
      <c r="G28" s="189" t="str">
        <f>IF($C$28="CY","BY1","FY "&amp;RIGHT($C$28,4)+1)</f>
        <v>FY 2002</v>
      </c>
      <c r="H28" s="190"/>
      <c r="I28" s="190"/>
      <c r="J28" s="191"/>
      <c r="K28" s="189" t="str">
        <f>IF($C$28="CY","BY2","FY "&amp;RIGHT($C$28,4)+2)</f>
        <v>FY 2003</v>
      </c>
      <c r="L28" s="190"/>
      <c r="M28" s="190"/>
      <c r="N28" s="191"/>
      <c r="O28" s="189" t="str">
        <f>IF($C$28="CY","BY3","FY "&amp;RIGHT($C$28,4)+3)</f>
        <v>FY 2004</v>
      </c>
      <c r="P28" s="190"/>
      <c r="Q28" s="190"/>
      <c r="R28" s="191"/>
      <c r="S28" s="189" t="str">
        <f>IF($C$28="CY","BY4","FY "&amp;RIGHT($C$28,4)+4)</f>
        <v>FY 2005</v>
      </c>
      <c r="T28" s="190"/>
      <c r="U28" s="190"/>
      <c r="V28" s="192"/>
    </row>
    <row r="29" spans="1:22" ht="12" customHeight="1">
      <c r="A29" s="176"/>
      <c r="B29" s="193" t="s">
        <v>97</v>
      </c>
      <c r="C29" s="194">
        <v>1</v>
      </c>
      <c r="D29" s="194">
        <v>2</v>
      </c>
      <c r="E29" s="194">
        <v>3</v>
      </c>
      <c r="F29" s="194">
        <v>4</v>
      </c>
      <c r="G29" s="194">
        <v>1</v>
      </c>
      <c r="H29" s="194">
        <v>2</v>
      </c>
      <c r="I29" s="194">
        <v>3</v>
      </c>
      <c r="J29" s="194">
        <v>4</v>
      </c>
      <c r="K29" s="194">
        <v>1</v>
      </c>
      <c r="L29" s="194">
        <v>2</v>
      </c>
      <c r="M29" s="194">
        <v>3</v>
      </c>
      <c r="N29" s="194">
        <v>4</v>
      </c>
      <c r="O29" s="194">
        <v>1</v>
      </c>
      <c r="P29" s="194">
        <v>2</v>
      </c>
      <c r="Q29" s="194">
        <v>3</v>
      </c>
      <c r="R29" s="194">
        <v>4</v>
      </c>
      <c r="S29" s="194">
        <v>1</v>
      </c>
      <c r="T29" s="194">
        <v>2</v>
      </c>
      <c r="U29" s="194">
        <v>3</v>
      </c>
      <c r="V29" s="195">
        <v>4</v>
      </c>
    </row>
    <row r="30" spans="1:22" ht="12" customHeight="1">
      <c r="A30" s="196" t="s">
        <v>105</v>
      </c>
      <c r="B30" s="197"/>
      <c r="C30" s="198"/>
      <c r="D30" s="199"/>
      <c r="E30" s="199"/>
      <c r="F30" s="200"/>
      <c r="G30" s="198"/>
      <c r="H30" s="199"/>
      <c r="I30" s="199"/>
      <c r="J30" s="200"/>
      <c r="K30" s="198"/>
      <c r="L30" s="199"/>
      <c r="M30" s="199"/>
      <c r="N30" s="200"/>
      <c r="O30" s="198"/>
      <c r="P30" s="199"/>
      <c r="Q30" s="199"/>
      <c r="R30" s="200"/>
      <c r="S30" s="198"/>
      <c r="T30" s="199"/>
      <c r="U30" s="199"/>
      <c r="V30" s="201"/>
    </row>
    <row r="31" spans="1:22" ht="12" customHeight="1">
      <c r="A31" s="196" t="s">
        <v>106</v>
      </c>
      <c r="B31" s="202"/>
      <c r="C31" s="203"/>
      <c r="D31" s="204"/>
      <c r="E31" s="204"/>
      <c r="F31" s="205"/>
      <c r="G31" s="203"/>
      <c r="H31" s="204"/>
      <c r="I31" s="204"/>
      <c r="J31" s="205"/>
      <c r="K31" s="203"/>
      <c r="L31" s="204"/>
      <c r="M31" s="204"/>
      <c r="N31" s="205"/>
      <c r="O31" s="203"/>
      <c r="P31" s="204"/>
      <c r="Q31" s="204"/>
      <c r="R31" s="205"/>
      <c r="S31" s="203"/>
      <c r="T31" s="204"/>
      <c r="U31" s="204"/>
      <c r="V31" s="206"/>
    </row>
    <row r="32" spans="1:22" ht="12" customHeight="1">
      <c r="A32" s="176"/>
      <c r="B32" s="181"/>
      <c r="C32" s="181"/>
      <c r="D32" s="181"/>
      <c r="E32" s="181"/>
      <c r="F32" s="181"/>
      <c r="G32" s="181"/>
      <c r="H32" s="181"/>
      <c r="I32" s="181"/>
      <c r="J32" s="181"/>
      <c r="K32" s="181"/>
      <c r="L32" s="183"/>
      <c r="M32" s="183"/>
      <c r="N32" s="183"/>
      <c r="O32" s="181"/>
      <c r="P32" s="181"/>
      <c r="Q32" s="183"/>
      <c r="R32" s="183"/>
      <c r="S32" s="183"/>
      <c r="T32" s="184"/>
      <c r="U32" s="184"/>
      <c r="V32" s="185"/>
    </row>
    <row r="33" spans="1:22" ht="12" customHeight="1">
      <c r="A33" s="176"/>
      <c r="B33" s="207" t="str">
        <f>IF($C$28="CY","BY5","FY "&amp;RIGHT($C$28,4)+5)</f>
        <v>FY 2006</v>
      </c>
      <c r="C33" s="208"/>
      <c r="D33" s="208"/>
      <c r="E33" s="209"/>
      <c r="F33" s="207" t="str">
        <f>IF($C$28="CY","BY6","FY "&amp;RIGHT($C$28,4)+6)</f>
        <v>FY 2007</v>
      </c>
      <c r="G33" s="208"/>
      <c r="H33" s="208"/>
      <c r="I33" s="209"/>
      <c r="J33" s="207" t="str">
        <f>IF($C$28="CY","BY7","FY "&amp;RIGHT($C$28,4)+7)</f>
        <v>FY 2008</v>
      </c>
      <c r="K33" s="208"/>
      <c r="L33" s="208"/>
      <c r="M33" s="209"/>
      <c r="N33" s="207" t="str">
        <f>IF($C$28="CY","BY8","FY "&amp;RIGHT($C$28,4)+8)</f>
        <v>FY 2009</v>
      </c>
      <c r="O33" s="208"/>
      <c r="P33" s="208"/>
      <c r="Q33" s="209"/>
      <c r="R33" s="210"/>
      <c r="S33" s="211" t="s">
        <v>107</v>
      </c>
      <c r="T33" s="212"/>
      <c r="U33" s="179"/>
      <c r="V33" s="213" t="s">
        <v>97</v>
      </c>
    </row>
    <row r="34" spans="1:22" ht="12" customHeight="1">
      <c r="A34" s="176"/>
      <c r="B34" s="214">
        <v>1</v>
      </c>
      <c r="C34" s="214">
        <v>2</v>
      </c>
      <c r="D34" s="214">
        <v>3</v>
      </c>
      <c r="E34" s="214">
        <v>4</v>
      </c>
      <c r="F34" s="214">
        <v>1</v>
      </c>
      <c r="G34" s="214">
        <v>2</v>
      </c>
      <c r="H34" s="214">
        <v>3</v>
      </c>
      <c r="I34" s="214">
        <v>4</v>
      </c>
      <c r="J34" s="214">
        <v>1</v>
      </c>
      <c r="K34" s="214">
        <v>2</v>
      </c>
      <c r="L34" s="214">
        <v>3</v>
      </c>
      <c r="M34" s="214">
        <v>4</v>
      </c>
      <c r="N34" s="214">
        <v>1</v>
      </c>
      <c r="O34" s="214">
        <v>2</v>
      </c>
      <c r="P34" s="214">
        <v>3</v>
      </c>
      <c r="Q34" s="214">
        <v>4</v>
      </c>
      <c r="R34" s="215"/>
      <c r="S34" s="216" t="s">
        <v>108</v>
      </c>
      <c r="T34" s="217"/>
      <c r="U34" s="218"/>
      <c r="V34" s="219"/>
    </row>
    <row r="35" spans="1:22" ht="12" customHeight="1">
      <c r="A35" s="196" t="s">
        <v>105</v>
      </c>
      <c r="B35" s="198"/>
      <c r="C35" s="199"/>
      <c r="D35" s="199"/>
      <c r="E35" s="200"/>
      <c r="F35" s="198"/>
      <c r="G35" s="199"/>
      <c r="H35" s="199"/>
      <c r="I35" s="200"/>
      <c r="J35" s="198"/>
      <c r="K35" s="199"/>
      <c r="L35" s="199"/>
      <c r="M35" s="200"/>
      <c r="N35" s="198"/>
      <c r="O35" s="199"/>
      <c r="P35" s="199"/>
      <c r="Q35" s="200"/>
      <c r="R35" s="210"/>
      <c r="S35" s="200"/>
      <c r="T35" s="184"/>
      <c r="U35" s="184"/>
      <c r="V35" s="220">
        <f>SUM(B30:V30,B35:S35)</f>
        <v>0</v>
      </c>
    </row>
    <row r="36" spans="1:22" ht="12" customHeight="1">
      <c r="A36" s="196" t="s">
        <v>106</v>
      </c>
      <c r="B36" s="203"/>
      <c r="C36" s="204"/>
      <c r="D36" s="204"/>
      <c r="E36" s="205"/>
      <c r="F36" s="203"/>
      <c r="G36" s="204"/>
      <c r="H36" s="204"/>
      <c r="I36" s="205"/>
      <c r="J36" s="203"/>
      <c r="K36" s="204"/>
      <c r="L36" s="204"/>
      <c r="M36" s="205"/>
      <c r="N36" s="203"/>
      <c r="O36" s="204"/>
      <c r="P36" s="204"/>
      <c r="Q36" s="205"/>
      <c r="R36" s="221"/>
      <c r="S36" s="205"/>
      <c r="T36" s="184"/>
      <c r="U36" s="184"/>
      <c r="V36" s="220">
        <f>SUM(B31:V31,B36:S36)</f>
        <v>0</v>
      </c>
    </row>
    <row r="37" spans="1:22" ht="12" customHeight="1">
      <c r="A37" s="222" t="s">
        <v>109</v>
      </c>
      <c r="B37" s="223"/>
      <c r="C37" s="224"/>
      <c r="D37" s="224"/>
      <c r="E37" s="224"/>
      <c r="F37" s="224"/>
      <c r="G37" s="223" t="s">
        <v>110</v>
      </c>
      <c r="H37" s="223"/>
      <c r="I37" s="225"/>
      <c r="J37" s="225"/>
      <c r="K37" s="178"/>
      <c r="L37" s="226">
        <v>24</v>
      </c>
      <c r="M37" s="227" t="s">
        <v>111</v>
      </c>
      <c r="N37" s="225"/>
      <c r="O37" s="228" t="s">
        <v>112</v>
      </c>
      <c r="P37" s="225"/>
      <c r="Q37" s="223"/>
      <c r="R37" s="225"/>
      <c r="S37" s="226">
        <v>24</v>
      </c>
      <c r="T37" s="227" t="s">
        <v>113</v>
      </c>
      <c r="U37" s="179"/>
      <c r="V37" s="180"/>
    </row>
    <row r="38" spans="1:22" ht="12" customHeight="1">
      <c r="A38" s="160" t="s">
        <v>114</v>
      </c>
      <c r="B38" s="229"/>
      <c r="C38" s="229"/>
      <c r="D38" s="230" t="s">
        <v>17</v>
      </c>
      <c r="E38" s="231"/>
      <c r="F38" s="231" t="s">
        <v>147</v>
      </c>
      <c r="G38" s="232"/>
      <c r="H38" s="233"/>
      <c r="I38" s="161" t="s">
        <v>18</v>
      </c>
      <c r="J38" s="234"/>
      <c r="K38" s="235" t="s">
        <v>147</v>
      </c>
      <c r="L38" s="231"/>
      <c r="M38" s="236"/>
      <c r="N38" s="237"/>
      <c r="O38" s="161" t="s">
        <v>19</v>
      </c>
      <c r="P38" s="235"/>
      <c r="Q38" s="235" t="s">
        <v>147</v>
      </c>
      <c r="R38" s="235"/>
      <c r="S38" s="238"/>
      <c r="T38" s="238"/>
      <c r="U38" s="184"/>
      <c r="V38" s="185"/>
    </row>
    <row r="39" spans="1:22" ht="12" customHeight="1">
      <c r="A39" s="160" t="s">
        <v>116</v>
      </c>
      <c r="B39" s="229"/>
      <c r="C39" s="229"/>
      <c r="D39" s="230" t="str">
        <f>D38</f>
        <v>FY 2001</v>
      </c>
      <c r="E39" s="231"/>
      <c r="F39" s="239" t="s">
        <v>147</v>
      </c>
      <c r="G39" s="240"/>
      <c r="H39" s="233"/>
      <c r="I39" s="161" t="str">
        <f>I38</f>
        <v>FY 2002</v>
      </c>
      <c r="J39" s="234"/>
      <c r="K39" s="235" t="s">
        <v>147</v>
      </c>
      <c r="L39" s="235"/>
      <c r="M39" s="236"/>
      <c r="N39" s="237"/>
      <c r="O39" s="161" t="str">
        <f>O38</f>
        <v>FY 2003</v>
      </c>
      <c r="P39" s="235"/>
      <c r="Q39" s="235" t="s">
        <v>147</v>
      </c>
      <c r="R39" s="235"/>
      <c r="S39" s="238"/>
      <c r="T39" s="238"/>
      <c r="U39" s="184"/>
      <c r="V39" s="185"/>
    </row>
    <row r="40" spans="1:22" ht="2.25" customHeight="1" thickBot="1">
      <c r="A40" s="241"/>
      <c r="B40" s="242"/>
      <c r="C40" s="242"/>
      <c r="D40" s="242"/>
      <c r="E40" s="242"/>
      <c r="F40" s="242"/>
      <c r="G40" s="242"/>
      <c r="H40" s="242"/>
      <c r="I40" s="242"/>
      <c r="J40" s="242"/>
      <c r="K40" s="242"/>
      <c r="L40" s="242"/>
      <c r="M40" s="242"/>
      <c r="N40" s="242"/>
      <c r="O40" s="242"/>
      <c r="P40" s="242"/>
      <c r="Q40" s="242"/>
      <c r="R40" s="242"/>
      <c r="S40" s="242"/>
      <c r="T40" s="58"/>
      <c r="U40" s="58"/>
      <c r="V40" s="59"/>
    </row>
    <row r="41" ht="12" customHeight="1">
      <c r="E41" s="161"/>
    </row>
    <row r="42" s="62" customFormat="1" ht="12" customHeight="1"/>
    <row r="43" s="62" customFormat="1" ht="12" customHeight="1"/>
    <row r="44" s="62" customFormat="1" ht="12" customHeight="1"/>
    <row r="45" s="62" customFormat="1" ht="12" customHeight="1"/>
    <row r="46" s="62" customFormat="1" ht="12" customHeight="1"/>
    <row r="47" s="62" customFormat="1" ht="12" customHeight="1"/>
    <row r="48" s="62" customFormat="1" ht="12" customHeight="1"/>
    <row r="49" s="62" customFormat="1" ht="10.5" customHeight="1">
      <c r="F49" s="161"/>
    </row>
    <row r="50" s="62" customFormat="1" ht="10.5" customHeight="1"/>
    <row r="51" s="62" customFormat="1" ht="10.5" customHeight="1"/>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sheetData>
  <sheetProtection sheet="1" objects="1" scenarios="1"/>
  <printOptions horizontalCentered="1" verticalCentered="1"/>
  <pageMargins left="0.5" right="0.5" top="0.75" bottom="0.5" header="0.5" footer="0.25"/>
  <pageSetup blackAndWhite="1" horizontalDpi="300" verticalDpi="300" orientation="landscape" r:id="rId2"/>
  <headerFooter alignWithMargins="0">
    <oddFooter>&amp;C&amp;8 Item No. 10 &amp;8 Page &amp;P of &amp;N&amp;R&amp;8Exhibit P-3a Individual Modification</oddFooter>
  </headerFooter>
  <drawing r:id="rId1"/>
</worksheet>
</file>

<file path=xl/worksheets/sheet15.xml><?xml version="1.0" encoding="utf-8"?>
<worksheet xmlns="http://schemas.openxmlformats.org/spreadsheetml/2006/main" xmlns:r="http://schemas.openxmlformats.org/officeDocument/2006/relationships">
  <dimension ref="A1:AF40"/>
  <sheetViews>
    <sheetView showGridLines="0" workbookViewId="0" topLeftCell="A1">
      <selection activeCell="A1" sqref="A1"/>
    </sheetView>
  </sheetViews>
  <sheetFormatPr defaultColWidth="9.140625" defaultRowHeight="12.75"/>
  <cols>
    <col min="1" max="1" width="10.28125" style="0" customWidth="1"/>
    <col min="2" max="2" width="11.421875" style="0" customWidth="1"/>
    <col min="3" max="3" width="4.8515625" style="0" customWidth="1"/>
    <col min="4" max="4" width="5.7109375" style="0" customWidth="1"/>
    <col min="5" max="5" width="4.8515625" style="0" customWidth="1"/>
    <col min="6" max="6" width="5.7109375" style="0" customWidth="1"/>
    <col min="7" max="7" width="4.8515625" style="0" customWidth="1"/>
    <col min="8" max="8" width="5.7109375" style="0" customWidth="1"/>
    <col min="9" max="9" width="4.8515625" style="0" customWidth="1"/>
    <col min="10" max="10" width="5.7109375" style="0" customWidth="1"/>
    <col min="11" max="11" width="4.8515625" style="0" customWidth="1"/>
    <col min="12" max="12" width="5.7109375" style="0" customWidth="1"/>
    <col min="13" max="13" width="4.8515625" style="0" customWidth="1"/>
    <col min="14" max="14" width="5.7109375" style="0" customWidth="1"/>
    <col min="15" max="15" width="4.8515625" style="0" customWidth="1"/>
    <col min="16" max="16" width="5.7109375" style="0" customWidth="1"/>
    <col min="17" max="17" width="4.8515625" style="0" customWidth="1"/>
    <col min="18" max="18" width="5.7109375" style="0" customWidth="1"/>
    <col min="19" max="19" width="5.140625" style="0" customWidth="1"/>
    <col min="20" max="20" width="5.7109375" style="0" customWidth="1"/>
    <col min="21" max="21" width="5.8515625" style="0" customWidth="1"/>
    <col min="22" max="22" width="5.7109375" style="0" customWidth="1"/>
    <col min="23" max="16384" width="8.8515625" style="0" customWidth="1"/>
  </cols>
  <sheetData>
    <row r="1" spans="1:32" ht="12" customHeight="1" thickBot="1">
      <c r="A1" s="154"/>
      <c r="B1" s="155"/>
      <c r="C1" s="155"/>
      <c r="D1" s="155"/>
      <c r="E1" s="155"/>
      <c r="F1" s="155"/>
      <c r="G1" s="135"/>
      <c r="H1" s="155"/>
      <c r="I1" s="75" t="s">
        <v>98</v>
      </c>
      <c r="J1" s="155"/>
      <c r="K1" s="155"/>
      <c r="L1" s="155"/>
      <c r="M1" s="155"/>
      <c r="N1" s="155"/>
      <c r="O1" s="155"/>
      <c r="P1" s="155"/>
      <c r="Q1" s="155"/>
      <c r="R1" s="156" t="s">
        <v>72</v>
      </c>
      <c r="S1" s="157">
        <v>37288</v>
      </c>
      <c r="T1" s="158"/>
      <c r="U1" s="158"/>
      <c r="V1" s="159"/>
      <c r="Z1" s="7"/>
      <c r="AF1">
        <v>31002257</v>
      </c>
    </row>
    <row r="2" spans="1:32" ht="10.5" customHeight="1">
      <c r="A2" s="160"/>
      <c r="B2" s="161"/>
      <c r="C2" s="161"/>
      <c r="D2" s="161"/>
      <c r="E2" s="161"/>
      <c r="F2" s="161"/>
      <c r="G2" s="161"/>
      <c r="H2" s="161"/>
      <c r="I2" s="161"/>
      <c r="J2" s="161"/>
      <c r="K2" s="161"/>
      <c r="L2" s="161"/>
      <c r="M2" s="161"/>
      <c r="N2" s="161"/>
      <c r="O2" s="161"/>
      <c r="P2" s="161"/>
      <c r="Q2" s="161"/>
      <c r="R2" s="161"/>
      <c r="S2" s="161"/>
      <c r="T2" s="161"/>
      <c r="U2" s="161"/>
      <c r="V2" s="163"/>
      <c r="AF2" t="s">
        <v>4</v>
      </c>
    </row>
    <row r="3" spans="1:32" ht="10.5" customHeight="1">
      <c r="A3" s="164" t="s">
        <v>118</v>
      </c>
      <c r="B3" s="165"/>
      <c r="C3" s="165"/>
      <c r="D3" s="165"/>
      <c r="E3" s="165"/>
      <c r="F3" s="165"/>
      <c r="G3" s="165"/>
      <c r="H3" s="165"/>
      <c r="I3" s="165"/>
      <c r="J3" s="165"/>
      <c r="K3" s="165"/>
      <c r="L3" s="165"/>
      <c r="M3" s="165"/>
      <c r="N3" s="165"/>
      <c r="O3" s="165"/>
      <c r="P3" s="165"/>
      <c r="Q3" s="165"/>
      <c r="R3" s="165"/>
      <c r="S3" s="165"/>
      <c r="T3" s="165"/>
      <c r="U3" s="165"/>
      <c r="V3" s="166"/>
      <c r="AF3" t="s">
        <v>7</v>
      </c>
    </row>
    <row r="4" spans="1:22" ht="10.5" customHeight="1">
      <c r="A4" s="160"/>
      <c r="B4" s="161"/>
      <c r="C4" s="161"/>
      <c r="D4" s="161"/>
      <c r="E4" s="161"/>
      <c r="F4" s="161"/>
      <c r="G4" s="161"/>
      <c r="H4" s="161"/>
      <c r="I4" s="161"/>
      <c r="J4" s="161"/>
      <c r="K4" s="161"/>
      <c r="L4" s="161"/>
      <c r="M4" s="161"/>
      <c r="N4" s="161"/>
      <c r="O4" s="161"/>
      <c r="P4" s="161"/>
      <c r="Q4" s="161"/>
      <c r="R4" s="161"/>
      <c r="S4" s="161"/>
      <c r="T4" s="161"/>
      <c r="U4" s="161"/>
      <c r="V4" s="163"/>
    </row>
    <row r="5" spans="1:32" ht="10.5" customHeight="1">
      <c r="A5" s="160" t="s">
        <v>119</v>
      </c>
      <c r="B5" s="161"/>
      <c r="C5" s="161"/>
      <c r="D5" s="161"/>
      <c r="E5" s="161"/>
      <c r="F5" s="161"/>
      <c r="G5" s="161"/>
      <c r="H5" s="161"/>
      <c r="I5" s="161"/>
      <c r="J5" s="161"/>
      <c r="K5" s="161"/>
      <c r="L5" s="161"/>
      <c r="M5" s="161"/>
      <c r="N5" s="161"/>
      <c r="O5" s="161"/>
      <c r="P5" s="161"/>
      <c r="Q5" s="161"/>
      <c r="R5" s="161"/>
      <c r="S5" s="161"/>
      <c r="T5" s="161"/>
      <c r="U5" s="161"/>
      <c r="V5" s="163"/>
      <c r="AF5" t="s">
        <v>13</v>
      </c>
    </row>
    <row r="6" spans="1:32" ht="10.5" customHeight="1">
      <c r="A6" s="160"/>
      <c r="B6" s="161"/>
      <c r="C6" s="243" t="s">
        <v>16</v>
      </c>
      <c r="D6" s="244"/>
      <c r="E6" s="161"/>
      <c r="F6" s="161"/>
      <c r="G6" s="161"/>
      <c r="H6" s="161"/>
      <c r="I6" s="161"/>
      <c r="J6" s="161"/>
      <c r="K6" s="161"/>
      <c r="L6" s="161"/>
      <c r="M6" s="161"/>
      <c r="N6" s="161"/>
      <c r="O6" s="161"/>
      <c r="P6" s="161"/>
      <c r="Q6" s="161"/>
      <c r="R6" s="161"/>
      <c r="S6" s="161"/>
      <c r="T6" s="161"/>
      <c r="U6" s="161"/>
      <c r="V6" s="163"/>
      <c r="AF6">
        <v>31002257</v>
      </c>
    </row>
    <row r="7" spans="1:22" ht="10.5" customHeight="1">
      <c r="A7" s="160"/>
      <c r="B7" s="161"/>
      <c r="C7" s="245" t="s">
        <v>120</v>
      </c>
      <c r="D7" s="246"/>
      <c r="E7" s="247" t="s">
        <v>17</v>
      </c>
      <c r="F7" s="248"/>
      <c r="G7" s="247" t="s">
        <v>18</v>
      </c>
      <c r="H7" s="248"/>
      <c r="I7" s="247" t="s">
        <v>19</v>
      </c>
      <c r="J7" s="248"/>
      <c r="K7" s="247" t="s">
        <v>20</v>
      </c>
      <c r="L7" s="248"/>
      <c r="M7" s="247" t="s">
        <v>21</v>
      </c>
      <c r="N7" s="248"/>
      <c r="O7" s="247" t="s">
        <v>22</v>
      </c>
      <c r="P7" s="248"/>
      <c r="Q7" s="247" t="s">
        <v>23</v>
      </c>
      <c r="R7" s="248"/>
      <c r="S7" s="249" t="s">
        <v>95</v>
      </c>
      <c r="T7" s="250"/>
      <c r="U7" s="249" t="s">
        <v>71</v>
      </c>
      <c r="V7" s="251"/>
    </row>
    <row r="8" spans="1:22" ht="10.5" customHeight="1">
      <c r="A8" s="160"/>
      <c r="B8" s="161"/>
      <c r="C8" s="252" t="s">
        <v>50</v>
      </c>
      <c r="D8" s="253" t="s">
        <v>121</v>
      </c>
      <c r="E8" s="252" t="s">
        <v>50</v>
      </c>
      <c r="F8" s="253" t="s">
        <v>121</v>
      </c>
      <c r="G8" s="252" t="s">
        <v>50</v>
      </c>
      <c r="H8" s="253" t="s">
        <v>121</v>
      </c>
      <c r="I8" s="252" t="s">
        <v>50</v>
      </c>
      <c r="J8" s="253" t="s">
        <v>121</v>
      </c>
      <c r="K8" s="252" t="s">
        <v>50</v>
      </c>
      <c r="L8" s="253" t="s">
        <v>121</v>
      </c>
      <c r="M8" s="252" t="s">
        <v>50</v>
      </c>
      <c r="N8" s="253" t="s">
        <v>121</v>
      </c>
      <c r="O8" s="252" t="s">
        <v>50</v>
      </c>
      <c r="P8" s="253" t="s">
        <v>121</v>
      </c>
      <c r="Q8" s="252" t="s">
        <v>50</v>
      </c>
      <c r="R8" s="253" t="s">
        <v>121</v>
      </c>
      <c r="S8" s="252" t="s">
        <v>50</v>
      </c>
      <c r="T8" s="253" t="s">
        <v>121</v>
      </c>
      <c r="U8" s="252" t="s">
        <v>50</v>
      </c>
      <c r="V8" s="254" t="s">
        <v>121</v>
      </c>
    </row>
    <row r="9" spans="1:22" ht="12" customHeight="1">
      <c r="A9" s="255" t="s">
        <v>122</v>
      </c>
      <c r="B9" s="94"/>
      <c r="C9" s="256"/>
      <c r="D9" s="257"/>
      <c r="E9" s="256"/>
      <c r="F9" s="257"/>
      <c r="G9" s="256"/>
      <c r="H9" s="257"/>
      <c r="I9" s="256"/>
      <c r="J9" s="257"/>
      <c r="K9" s="256"/>
      <c r="L9" s="257"/>
      <c r="M9" s="256"/>
      <c r="N9" s="257"/>
      <c r="O9" s="256"/>
      <c r="P9" s="257"/>
      <c r="Q9" s="256"/>
      <c r="R9" s="257"/>
      <c r="S9" s="256"/>
      <c r="T9" s="257"/>
      <c r="U9" s="258">
        <f aca="true" t="shared" si="0" ref="U9:U37">SUM(C9,E9,G9,I9,K9,M9,O9,Q9,S9)</f>
        <v>0</v>
      </c>
      <c r="V9" s="259">
        <f aca="true" t="shared" si="1" ref="V9:V37">SUM(D9,F9,H9,J9,L9,N9,P9,R9,T9)</f>
        <v>0</v>
      </c>
    </row>
    <row r="10" spans="1:22" ht="12" customHeight="1">
      <c r="A10" s="255" t="s">
        <v>123</v>
      </c>
      <c r="B10" s="94"/>
      <c r="C10" s="256"/>
      <c r="D10" s="257"/>
      <c r="E10" s="256"/>
      <c r="F10" s="257"/>
      <c r="G10" s="256"/>
      <c r="H10" s="257"/>
      <c r="I10" s="256"/>
      <c r="J10" s="257"/>
      <c r="K10" s="256"/>
      <c r="L10" s="257"/>
      <c r="M10" s="256"/>
      <c r="N10" s="257"/>
      <c r="O10" s="256"/>
      <c r="P10" s="257"/>
      <c r="Q10" s="256"/>
      <c r="R10" s="257"/>
      <c r="S10" s="256"/>
      <c r="T10" s="257"/>
      <c r="U10" s="258">
        <f t="shared" si="0"/>
        <v>0</v>
      </c>
      <c r="V10" s="259">
        <f t="shared" si="1"/>
        <v>0</v>
      </c>
    </row>
    <row r="11" spans="1:22" ht="12" customHeight="1">
      <c r="A11" s="255" t="s">
        <v>124</v>
      </c>
      <c r="B11" s="94"/>
      <c r="C11" s="256"/>
      <c r="D11" s="257"/>
      <c r="E11" s="256"/>
      <c r="F11" s="257"/>
      <c r="G11" s="256"/>
      <c r="H11" s="257"/>
      <c r="I11" s="256"/>
      <c r="J11" s="257"/>
      <c r="K11" s="256"/>
      <c r="L11" s="257"/>
      <c r="M11" s="256"/>
      <c r="N11" s="257"/>
      <c r="O11" s="256"/>
      <c r="P11" s="257"/>
      <c r="Q11" s="256"/>
      <c r="R11" s="257"/>
      <c r="S11" s="256"/>
      <c r="T11" s="257"/>
      <c r="U11" s="258">
        <f t="shared" si="0"/>
        <v>0</v>
      </c>
      <c r="V11" s="259">
        <f t="shared" si="1"/>
        <v>0</v>
      </c>
    </row>
    <row r="12" spans="1:22" ht="12" customHeight="1">
      <c r="A12" s="255" t="s">
        <v>125</v>
      </c>
      <c r="B12" s="94"/>
      <c r="C12" s="256"/>
      <c r="D12" s="257"/>
      <c r="E12" s="256"/>
      <c r="F12" s="257"/>
      <c r="G12" s="256"/>
      <c r="H12" s="257"/>
      <c r="I12" s="256"/>
      <c r="J12" s="257"/>
      <c r="K12" s="256"/>
      <c r="L12" s="257"/>
      <c r="M12" s="256"/>
      <c r="N12" s="257"/>
      <c r="O12" s="256"/>
      <c r="P12" s="257"/>
      <c r="Q12" s="256"/>
      <c r="R12" s="257"/>
      <c r="S12" s="256"/>
      <c r="T12" s="257"/>
      <c r="U12" s="258">
        <f t="shared" si="0"/>
        <v>0</v>
      </c>
      <c r="V12" s="259">
        <f t="shared" si="1"/>
        <v>0</v>
      </c>
    </row>
    <row r="13" spans="1:22" ht="12" customHeight="1">
      <c r="A13" s="255" t="s">
        <v>126</v>
      </c>
      <c r="B13" s="94"/>
      <c r="C13" s="256"/>
      <c r="D13" s="257"/>
      <c r="E13" s="256"/>
      <c r="F13" s="257"/>
      <c r="G13" s="256"/>
      <c r="H13" s="257"/>
      <c r="I13" s="256"/>
      <c r="J13" s="257"/>
      <c r="K13" s="256"/>
      <c r="L13" s="257"/>
      <c r="M13" s="256"/>
      <c r="N13" s="257"/>
      <c r="O13" s="256"/>
      <c r="P13" s="257"/>
      <c r="Q13" s="256"/>
      <c r="R13" s="257"/>
      <c r="S13" s="256"/>
      <c r="T13" s="257"/>
      <c r="U13" s="258">
        <f t="shared" si="0"/>
        <v>0</v>
      </c>
      <c r="V13" s="259">
        <f t="shared" si="1"/>
        <v>0</v>
      </c>
    </row>
    <row r="14" spans="1:22" ht="12" customHeight="1">
      <c r="A14" s="255" t="s">
        <v>127</v>
      </c>
      <c r="B14" s="94"/>
      <c r="C14" s="256"/>
      <c r="D14" s="257"/>
      <c r="E14" s="256"/>
      <c r="F14" s="257"/>
      <c r="G14" s="256"/>
      <c r="H14" s="257"/>
      <c r="I14" s="256"/>
      <c r="J14" s="257"/>
      <c r="K14" s="256"/>
      <c r="L14" s="257"/>
      <c r="M14" s="256"/>
      <c r="N14" s="257"/>
      <c r="O14" s="256"/>
      <c r="P14" s="257"/>
      <c r="Q14" s="256"/>
      <c r="R14" s="257"/>
      <c r="S14" s="256"/>
      <c r="T14" s="257"/>
      <c r="U14" s="258">
        <f t="shared" si="0"/>
        <v>0</v>
      </c>
      <c r="V14" s="259">
        <f t="shared" si="1"/>
        <v>0</v>
      </c>
    </row>
    <row r="15" spans="1:22" ht="12" customHeight="1">
      <c r="A15" s="255" t="s">
        <v>128</v>
      </c>
      <c r="B15" s="94"/>
      <c r="C15" s="256"/>
      <c r="D15" s="257"/>
      <c r="E15" s="256"/>
      <c r="F15" s="257"/>
      <c r="G15" s="256"/>
      <c r="H15" s="257"/>
      <c r="I15" s="256"/>
      <c r="J15" s="257"/>
      <c r="K15" s="256"/>
      <c r="L15" s="257"/>
      <c r="M15" s="256"/>
      <c r="N15" s="257"/>
      <c r="O15" s="256"/>
      <c r="P15" s="257"/>
      <c r="Q15" s="256"/>
      <c r="R15" s="257"/>
      <c r="S15" s="256"/>
      <c r="T15" s="257"/>
      <c r="U15" s="258">
        <f t="shared" si="0"/>
        <v>0</v>
      </c>
      <c r="V15" s="259">
        <f t="shared" si="1"/>
        <v>0</v>
      </c>
    </row>
    <row r="16" spans="1:22" ht="12" customHeight="1">
      <c r="A16" s="255" t="s">
        <v>129</v>
      </c>
      <c r="B16" s="94"/>
      <c r="C16" s="256"/>
      <c r="D16" s="257"/>
      <c r="E16" s="256"/>
      <c r="F16" s="257"/>
      <c r="G16" s="256"/>
      <c r="H16" s="257"/>
      <c r="I16" s="256"/>
      <c r="J16" s="257"/>
      <c r="K16" s="256"/>
      <c r="L16" s="257"/>
      <c r="M16" s="256"/>
      <c r="N16" s="257"/>
      <c r="O16" s="256"/>
      <c r="P16" s="257"/>
      <c r="Q16" s="256"/>
      <c r="R16" s="257"/>
      <c r="S16" s="256"/>
      <c r="T16" s="257"/>
      <c r="U16" s="258">
        <f t="shared" si="0"/>
        <v>0</v>
      </c>
      <c r="V16" s="259">
        <f t="shared" si="1"/>
        <v>0</v>
      </c>
    </row>
    <row r="17" spans="1:22" ht="12" customHeight="1">
      <c r="A17" s="255" t="s">
        <v>130</v>
      </c>
      <c r="B17" s="94"/>
      <c r="C17" s="256"/>
      <c r="D17" s="257"/>
      <c r="E17" s="256"/>
      <c r="F17" s="257"/>
      <c r="G17" s="256"/>
      <c r="H17" s="257"/>
      <c r="I17" s="256"/>
      <c r="J17" s="257"/>
      <c r="K17" s="256"/>
      <c r="L17" s="257"/>
      <c r="M17" s="256"/>
      <c r="N17" s="257"/>
      <c r="O17" s="256"/>
      <c r="P17" s="257"/>
      <c r="Q17" s="256"/>
      <c r="R17" s="257"/>
      <c r="S17" s="256"/>
      <c r="T17" s="257"/>
      <c r="U17" s="258">
        <f t="shared" si="0"/>
        <v>0</v>
      </c>
      <c r="V17" s="259">
        <f t="shared" si="1"/>
        <v>0</v>
      </c>
    </row>
    <row r="18" spans="1:22" ht="12" customHeight="1">
      <c r="A18" s="255" t="s">
        <v>131</v>
      </c>
      <c r="B18" s="94"/>
      <c r="C18" s="256"/>
      <c r="D18" s="257"/>
      <c r="E18" s="256"/>
      <c r="F18" s="257"/>
      <c r="G18" s="256"/>
      <c r="H18" s="257"/>
      <c r="I18" s="256"/>
      <c r="J18" s="257"/>
      <c r="K18" s="256"/>
      <c r="L18" s="257"/>
      <c r="M18" s="256"/>
      <c r="N18" s="257"/>
      <c r="O18" s="256"/>
      <c r="P18" s="257"/>
      <c r="Q18" s="256"/>
      <c r="R18" s="257"/>
      <c r="S18" s="256"/>
      <c r="T18" s="257"/>
      <c r="U18" s="258">
        <f t="shared" si="0"/>
        <v>0</v>
      </c>
      <c r="V18" s="259">
        <f t="shared" si="1"/>
        <v>0</v>
      </c>
    </row>
    <row r="19" spans="1:22" ht="12" customHeight="1">
      <c r="A19" s="255" t="s">
        <v>132</v>
      </c>
      <c r="B19" s="94"/>
      <c r="C19" s="256"/>
      <c r="D19" s="257"/>
      <c r="E19" s="256"/>
      <c r="F19" s="257"/>
      <c r="G19" s="256"/>
      <c r="H19" s="257"/>
      <c r="I19" s="256"/>
      <c r="J19" s="257"/>
      <c r="K19" s="256"/>
      <c r="L19" s="257"/>
      <c r="M19" s="256"/>
      <c r="N19" s="257"/>
      <c r="O19" s="256"/>
      <c r="P19" s="257"/>
      <c r="Q19" s="256"/>
      <c r="R19" s="257"/>
      <c r="S19" s="256"/>
      <c r="T19" s="257"/>
      <c r="U19" s="258">
        <f t="shared" si="0"/>
        <v>0</v>
      </c>
      <c r="V19" s="259">
        <f t="shared" si="1"/>
        <v>0</v>
      </c>
    </row>
    <row r="20" spans="1:22" ht="12" customHeight="1">
      <c r="A20" s="255" t="s">
        <v>133</v>
      </c>
      <c r="B20" s="94"/>
      <c r="C20" s="256"/>
      <c r="D20" s="257"/>
      <c r="E20" s="256"/>
      <c r="F20" s="257"/>
      <c r="G20" s="256"/>
      <c r="H20" s="257"/>
      <c r="I20" s="256"/>
      <c r="J20" s="257"/>
      <c r="K20" s="256"/>
      <c r="L20" s="257"/>
      <c r="M20" s="256"/>
      <c r="N20" s="257"/>
      <c r="O20" s="256"/>
      <c r="P20" s="257"/>
      <c r="Q20" s="256"/>
      <c r="R20" s="257"/>
      <c r="S20" s="256"/>
      <c r="T20" s="257"/>
      <c r="U20" s="258">
        <f t="shared" si="0"/>
        <v>0</v>
      </c>
      <c r="V20" s="259">
        <f t="shared" si="1"/>
        <v>0</v>
      </c>
    </row>
    <row r="21" spans="1:22" ht="12" customHeight="1">
      <c r="A21" s="255" t="s">
        <v>134</v>
      </c>
      <c r="B21" s="94"/>
      <c r="C21" s="256"/>
      <c r="D21" s="257"/>
      <c r="E21" s="256"/>
      <c r="F21" s="257"/>
      <c r="G21" s="256"/>
      <c r="H21" s="257"/>
      <c r="I21" s="256"/>
      <c r="J21" s="257"/>
      <c r="K21" s="256"/>
      <c r="L21" s="257"/>
      <c r="M21" s="256"/>
      <c r="N21" s="257"/>
      <c r="O21" s="256"/>
      <c r="P21" s="257"/>
      <c r="Q21" s="256"/>
      <c r="R21" s="257"/>
      <c r="S21" s="256"/>
      <c r="T21" s="257"/>
      <c r="U21" s="258">
        <f t="shared" si="0"/>
        <v>0</v>
      </c>
      <c r="V21" s="259">
        <f t="shared" si="1"/>
        <v>0</v>
      </c>
    </row>
    <row r="22" spans="1:22" ht="12" customHeight="1">
      <c r="A22" s="255"/>
      <c r="B22" s="152"/>
      <c r="C22" s="256"/>
      <c r="D22" s="257"/>
      <c r="E22" s="256"/>
      <c r="F22" s="257"/>
      <c r="G22" s="256"/>
      <c r="H22" s="257"/>
      <c r="I22" s="256"/>
      <c r="J22" s="257"/>
      <c r="K22" s="256"/>
      <c r="L22" s="257"/>
      <c r="M22" s="256"/>
      <c r="N22" s="257"/>
      <c r="O22" s="256"/>
      <c r="P22" s="257"/>
      <c r="Q22" s="256"/>
      <c r="R22" s="257"/>
      <c r="S22" s="256"/>
      <c r="T22" s="257"/>
      <c r="U22" s="258">
        <f t="shared" si="0"/>
        <v>0</v>
      </c>
      <c r="V22" s="259">
        <f t="shared" si="1"/>
        <v>0</v>
      </c>
    </row>
    <row r="23" spans="1:22" ht="12" customHeight="1">
      <c r="A23" s="255"/>
      <c r="B23" s="152"/>
      <c r="C23" s="256"/>
      <c r="D23" s="257"/>
      <c r="E23" s="256"/>
      <c r="F23" s="257"/>
      <c r="G23" s="256"/>
      <c r="H23" s="257"/>
      <c r="I23" s="256"/>
      <c r="J23" s="257"/>
      <c r="K23" s="256"/>
      <c r="L23" s="257"/>
      <c r="M23" s="256"/>
      <c r="N23" s="257"/>
      <c r="O23" s="256"/>
      <c r="P23" s="257"/>
      <c r="Q23" s="256"/>
      <c r="R23" s="257"/>
      <c r="S23" s="256"/>
      <c r="T23" s="257"/>
      <c r="U23" s="258">
        <f t="shared" si="0"/>
        <v>0</v>
      </c>
      <c r="V23" s="259">
        <f t="shared" si="1"/>
        <v>0</v>
      </c>
    </row>
    <row r="24" spans="1:22" ht="12" customHeight="1">
      <c r="A24" s="255"/>
      <c r="B24" s="94"/>
      <c r="C24" s="256"/>
      <c r="D24" s="257"/>
      <c r="E24" s="256"/>
      <c r="F24" s="257"/>
      <c r="G24" s="256"/>
      <c r="H24" s="257"/>
      <c r="I24" s="256"/>
      <c r="J24" s="257"/>
      <c r="K24" s="256"/>
      <c r="L24" s="257"/>
      <c r="M24" s="256"/>
      <c r="N24" s="257"/>
      <c r="O24" s="256"/>
      <c r="P24" s="257"/>
      <c r="Q24" s="256"/>
      <c r="R24" s="257"/>
      <c r="S24" s="256"/>
      <c r="T24" s="257"/>
      <c r="U24" s="258">
        <f t="shared" si="0"/>
        <v>0</v>
      </c>
      <c r="V24" s="259">
        <f t="shared" si="1"/>
        <v>0</v>
      </c>
    </row>
    <row r="25" spans="1:22" ht="12" customHeight="1">
      <c r="A25" s="255"/>
      <c r="B25" s="94"/>
      <c r="C25" s="256"/>
      <c r="D25" s="257"/>
      <c r="E25" s="256"/>
      <c r="F25" s="257"/>
      <c r="G25" s="256"/>
      <c r="H25" s="257"/>
      <c r="I25" s="256"/>
      <c r="J25" s="257"/>
      <c r="K25" s="256"/>
      <c r="L25" s="257"/>
      <c r="M25" s="256"/>
      <c r="N25" s="257"/>
      <c r="O25" s="256"/>
      <c r="P25" s="257"/>
      <c r="Q25" s="256"/>
      <c r="R25" s="257"/>
      <c r="S25" s="256"/>
      <c r="T25" s="257"/>
      <c r="U25" s="258">
        <f t="shared" si="0"/>
        <v>0</v>
      </c>
      <c r="V25" s="259">
        <f t="shared" si="1"/>
        <v>0</v>
      </c>
    </row>
    <row r="26" spans="1:22" ht="12" customHeight="1">
      <c r="A26" s="255"/>
      <c r="B26" s="94"/>
      <c r="C26" s="256"/>
      <c r="D26" s="257"/>
      <c r="E26" s="256"/>
      <c r="F26" s="257"/>
      <c r="G26" s="256"/>
      <c r="H26" s="257"/>
      <c r="I26" s="256"/>
      <c r="J26" s="257"/>
      <c r="K26" s="256"/>
      <c r="L26" s="257"/>
      <c r="M26" s="256"/>
      <c r="N26" s="257"/>
      <c r="O26" s="256"/>
      <c r="P26" s="257"/>
      <c r="Q26" s="256"/>
      <c r="R26" s="257"/>
      <c r="S26" s="256"/>
      <c r="T26" s="257"/>
      <c r="U26" s="258">
        <f t="shared" si="0"/>
        <v>0</v>
      </c>
      <c r="V26" s="259">
        <f t="shared" si="1"/>
        <v>0</v>
      </c>
    </row>
    <row r="27" spans="1:22" ht="12" customHeight="1">
      <c r="A27" s="255"/>
      <c r="B27" s="94"/>
      <c r="C27" s="256"/>
      <c r="D27" s="257"/>
      <c r="E27" s="256"/>
      <c r="F27" s="257"/>
      <c r="G27" s="256"/>
      <c r="H27" s="257"/>
      <c r="I27" s="256"/>
      <c r="J27" s="257"/>
      <c r="K27" s="256"/>
      <c r="L27" s="257"/>
      <c r="M27" s="256"/>
      <c r="N27" s="257"/>
      <c r="O27" s="256"/>
      <c r="P27" s="257"/>
      <c r="Q27" s="256"/>
      <c r="R27" s="257"/>
      <c r="S27" s="256"/>
      <c r="T27" s="257"/>
      <c r="U27" s="258">
        <f t="shared" si="0"/>
        <v>0</v>
      </c>
      <c r="V27" s="259">
        <f t="shared" si="1"/>
        <v>0</v>
      </c>
    </row>
    <row r="28" spans="1:22" ht="12" customHeight="1">
      <c r="A28" s="255" t="s">
        <v>135</v>
      </c>
      <c r="B28" s="94"/>
      <c r="C28" s="256"/>
      <c r="D28" s="257"/>
      <c r="E28" s="256"/>
      <c r="F28" s="257"/>
      <c r="G28" s="256"/>
      <c r="H28" s="257"/>
      <c r="I28" s="256"/>
      <c r="J28" s="257"/>
      <c r="K28" s="256"/>
      <c r="L28" s="257"/>
      <c r="M28" s="256"/>
      <c r="N28" s="257"/>
      <c r="O28" s="256"/>
      <c r="P28" s="257"/>
      <c r="Q28" s="256"/>
      <c r="R28" s="257"/>
      <c r="S28" s="256"/>
      <c r="T28" s="257"/>
      <c r="U28" s="258">
        <f t="shared" si="0"/>
        <v>0</v>
      </c>
      <c r="V28" s="259">
        <f t="shared" si="1"/>
        <v>0</v>
      </c>
    </row>
    <row r="29" spans="1:22" ht="12" customHeight="1">
      <c r="A29" s="255" t="s">
        <v>136</v>
      </c>
      <c r="B29" s="94"/>
      <c r="C29" s="256"/>
      <c r="D29" s="257"/>
      <c r="E29" s="256"/>
      <c r="F29" s="257"/>
      <c r="G29" s="256"/>
      <c r="H29" s="257"/>
      <c r="I29" s="256"/>
      <c r="J29" s="257"/>
      <c r="K29" s="256"/>
      <c r="L29" s="257"/>
      <c r="M29" s="256"/>
      <c r="N29" s="257"/>
      <c r="O29" s="256"/>
      <c r="P29" s="257"/>
      <c r="Q29" s="256"/>
      <c r="R29" s="257"/>
      <c r="S29" s="256"/>
      <c r="T29" s="257"/>
      <c r="U29" s="258">
        <f t="shared" si="0"/>
        <v>0</v>
      </c>
      <c r="V29" s="259">
        <f t="shared" si="1"/>
        <v>0</v>
      </c>
    </row>
    <row r="30" spans="1:22" ht="12" customHeight="1">
      <c r="A30" s="255" t="s">
        <v>137</v>
      </c>
      <c r="B30" s="94"/>
      <c r="C30" s="256"/>
      <c r="D30" s="257"/>
      <c r="E30" s="256"/>
      <c r="F30" s="257"/>
      <c r="G30" s="256"/>
      <c r="H30" s="257"/>
      <c r="I30" s="256"/>
      <c r="J30" s="257"/>
      <c r="K30" s="256"/>
      <c r="L30" s="257"/>
      <c r="M30" s="256"/>
      <c r="N30" s="257"/>
      <c r="O30" s="256"/>
      <c r="P30" s="257"/>
      <c r="Q30" s="256"/>
      <c r="R30" s="257"/>
      <c r="S30" s="256"/>
      <c r="T30" s="257"/>
      <c r="U30" s="258">
        <f t="shared" si="0"/>
        <v>0</v>
      </c>
      <c r="V30" s="259">
        <f t="shared" si="1"/>
        <v>0</v>
      </c>
    </row>
    <row r="31" spans="1:22" ht="12" customHeight="1">
      <c r="A31" s="255" t="s">
        <v>138</v>
      </c>
      <c r="B31" s="94"/>
      <c r="C31" s="256"/>
      <c r="D31" s="257"/>
      <c r="E31" s="256"/>
      <c r="F31" s="257"/>
      <c r="G31" s="256"/>
      <c r="H31" s="257"/>
      <c r="I31" s="256"/>
      <c r="J31" s="257"/>
      <c r="K31" s="256"/>
      <c r="L31" s="257"/>
      <c r="M31" s="256"/>
      <c r="N31" s="257"/>
      <c r="O31" s="256"/>
      <c r="P31" s="257"/>
      <c r="Q31" s="256"/>
      <c r="R31" s="257"/>
      <c r="S31" s="256"/>
      <c r="T31" s="257"/>
      <c r="U31" s="258">
        <f t="shared" si="0"/>
        <v>0</v>
      </c>
      <c r="V31" s="259">
        <f t="shared" si="1"/>
        <v>0</v>
      </c>
    </row>
    <row r="32" spans="1:22" ht="12" customHeight="1">
      <c r="A32" s="255" t="s">
        <v>139</v>
      </c>
      <c r="B32" s="94"/>
      <c r="C32" s="256"/>
      <c r="D32" s="257"/>
      <c r="E32" s="256"/>
      <c r="F32" s="257"/>
      <c r="G32" s="256"/>
      <c r="H32" s="257"/>
      <c r="I32" s="256"/>
      <c r="J32" s="257"/>
      <c r="K32" s="256"/>
      <c r="L32" s="257"/>
      <c r="M32" s="256"/>
      <c r="N32" s="257"/>
      <c r="O32" s="256"/>
      <c r="P32" s="257"/>
      <c r="Q32" s="256"/>
      <c r="R32" s="257"/>
      <c r="S32" s="256"/>
      <c r="T32" s="257"/>
      <c r="U32" s="258">
        <f t="shared" si="0"/>
        <v>0</v>
      </c>
      <c r="V32" s="259">
        <f t="shared" si="1"/>
        <v>0</v>
      </c>
    </row>
    <row r="33" spans="1:22" ht="12" customHeight="1">
      <c r="A33" s="255" t="s">
        <v>140</v>
      </c>
      <c r="B33" s="94"/>
      <c r="C33" s="256"/>
      <c r="D33" s="257"/>
      <c r="E33" s="256"/>
      <c r="F33" s="257"/>
      <c r="G33" s="256"/>
      <c r="H33" s="257"/>
      <c r="I33" s="256"/>
      <c r="J33" s="257"/>
      <c r="K33" s="256"/>
      <c r="L33" s="257"/>
      <c r="M33" s="256"/>
      <c r="N33" s="257"/>
      <c r="O33" s="256"/>
      <c r="P33" s="257"/>
      <c r="Q33" s="256"/>
      <c r="R33" s="257"/>
      <c r="S33" s="256"/>
      <c r="T33" s="257"/>
      <c r="U33" s="258">
        <f t="shared" si="0"/>
        <v>0</v>
      </c>
      <c r="V33" s="259">
        <f t="shared" si="1"/>
        <v>0</v>
      </c>
    </row>
    <row r="34" spans="1:22" ht="12" customHeight="1">
      <c r="A34" s="255" t="s">
        <v>141</v>
      </c>
      <c r="B34" s="94"/>
      <c r="C34" s="256"/>
      <c r="D34" s="257"/>
      <c r="E34" s="256"/>
      <c r="F34" s="257"/>
      <c r="G34" s="256"/>
      <c r="H34" s="257"/>
      <c r="I34" s="256"/>
      <c r="J34" s="257"/>
      <c r="K34" s="256"/>
      <c r="L34" s="257"/>
      <c r="M34" s="256"/>
      <c r="N34" s="257"/>
      <c r="O34" s="256"/>
      <c r="P34" s="257"/>
      <c r="Q34" s="256"/>
      <c r="R34" s="257"/>
      <c r="S34" s="256"/>
      <c r="T34" s="257"/>
      <c r="U34" s="258">
        <f t="shared" si="0"/>
        <v>0</v>
      </c>
      <c r="V34" s="259">
        <f t="shared" si="1"/>
        <v>0</v>
      </c>
    </row>
    <row r="35" spans="1:22" ht="12" customHeight="1">
      <c r="A35" s="255" t="s">
        <v>142</v>
      </c>
      <c r="B35" s="94"/>
      <c r="C35" s="256"/>
      <c r="D35" s="257"/>
      <c r="E35" s="256"/>
      <c r="F35" s="257"/>
      <c r="G35" s="256"/>
      <c r="H35" s="257"/>
      <c r="I35" s="256"/>
      <c r="J35" s="257"/>
      <c r="K35" s="256"/>
      <c r="L35" s="257"/>
      <c r="M35" s="256"/>
      <c r="N35" s="257"/>
      <c r="O35" s="256"/>
      <c r="P35" s="257"/>
      <c r="Q35" s="256"/>
      <c r="R35" s="257"/>
      <c r="S35" s="256"/>
      <c r="T35" s="257"/>
      <c r="U35" s="258">
        <f t="shared" si="0"/>
        <v>0</v>
      </c>
      <c r="V35" s="259">
        <f t="shared" si="1"/>
        <v>0</v>
      </c>
    </row>
    <row r="36" spans="1:22" ht="12" customHeight="1">
      <c r="A36" s="255" t="s">
        <v>143</v>
      </c>
      <c r="B36" s="94"/>
      <c r="C36" s="256"/>
      <c r="D36" s="257"/>
      <c r="E36" s="256"/>
      <c r="F36" s="257"/>
      <c r="G36" s="256"/>
      <c r="H36" s="257"/>
      <c r="I36" s="256"/>
      <c r="J36" s="257"/>
      <c r="K36" s="256"/>
      <c r="L36" s="257"/>
      <c r="M36" s="256"/>
      <c r="N36" s="257"/>
      <c r="O36" s="256"/>
      <c r="P36" s="257"/>
      <c r="Q36" s="256"/>
      <c r="R36" s="257"/>
      <c r="S36" s="256"/>
      <c r="T36" s="257"/>
      <c r="U36" s="258">
        <f t="shared" si="0"/>
        <v>0</v>
      </c>
      <c r="V36" s="259">
        <f t="shared" si="1"/>
        <v>0</v>
      </c>
    </row>
    <row r="37" spans="1:22" ht="12" customHeight="1">
      <c r="A37" s="255" t="s">
        <v>144</v>
      </c>
      <c r="B37" s="94"/>
      <c r="C37" s="260"/>
      <c r="D37" s="261">
        <v>0</v>
      </c>
      <c r="E37" s="260"/>
      <c r="F37" s="261"/>
      <c r="G37" s="260"/>
      <c r="H37" s="261"/>
      <c r="I37" s="260"/>
      <c r="J37" s="261"/>
      <c r="K37" s="260"/>
      <c r="L37" s="261"/>
      <c r="M37" s="260"/>
      <c r="N37" s="261"/>
      <c r="O37" s="260"/>
      <c r="P37" s="261"/>
      <c r="Q37" s="260"/>
      <c r="R37" s="261"/>
      <c r="S37" s="260"/>
      <c r="T37" s="261"/>
      <c r="U37" s="258">
        <f t="shared" si="0"/>
        <v>0</v>
      </c>
      <c r="V37" s="262">
        <f t="shared" si="1"/>
        <v>0</v>
      </c>
    </row>
    <row r="38" spans="1:22" ht="12" customHeight="1">
      <c r="A38" s="160" t="s">
        <v>145</v>
      </c>
      <c r="B38" s="161"/>
      <c r="C38" s="263">
        <f aca="true" t="shared" si="2" ref="C38:V38">SUM(C29:C37)</f>
        <v>0</v>
      </c>
      <c r="D38" s="264">
        <f t="shared" si="2"/>
        <v>0</v>
      </c>
      <c r="E38" s="263">
        <f t="shared" si="2"/>
        <v>0</v>
      </c>
      <c r="F38" s="264">
        <f t="shared" si="2"/>
        <v>0</v>
      </c>
      <c r="G38" s="263">
        <f t="shared" si="2"/>
        <v>0</v>
      </c>
      <c r="H38" s="264">
        <f t="shared" si="2"/>
        <v>0</v>
      </c>
      <c r="I38" s="263">
        <f t="shared" si="2"/>
        <v>0</v>
      </c>
      <c r="J38" s="264">
        <f t="shared" si="2"/>
        <v>0</v>
      </c>
      <c r="K38" s="263">
        <f t="shared" si="2"/>
        <v>0</v>
      </c>
      <c r="L38" s="264">
        <f t="shared" si="2"/>
        <v>0</v>
      </c>
      <c r="M38" s="263">
        <f t="shared" si="2"/>
        <v>0</v>
      </c>
      <c r="N38" s="264">
        <f t="shared" si="2"/>
        <v>0</v>
      </c>
      <c r="O38" s="263">
        <f t="shared" si="2"/>
        <v>0</v>
      </c>
      <c r="P38" s="264">
        <f t="shared" si="2"/>
        <v>0</v>
      </c>
      <c r="Q38" s="263">
        <f t="shared" si="2"/>
        <v>0</v>
      </c>
      <c r="R38" s="264">
        <f t="shared" si="2"/>
        <v>0</v>
      </c>
      <c r="S38" s="263">
        <f t="shared" si="2"/>
        <v>0</v>
      </c>
      <c r="T38" s="264">
        <f t="shared" si="2"/>
        <v>0</v>
      </c>
      <c r="U38" s="263">
        <f t="shared" si="2"/>
        <v>0</v>
      </c>
      <c r="V38" s="265">
        <f t="shared" si="2"/>
        <v>0</v>
      </c>
    </row>
    <row r="39" spans="1:22" ht="10.5" customHeight="1">
      <c r="A39" s="160" t="s">
        <v>146</v>
      </c>
      <c r="C39" s="266"/>
      <c r="D39" s="264">
        <f>SUM(D11:D37)</f>
        <v>0</v>
      </c>
      <c r="E39" s="266"/>
      <c r="F39" s="264">
        <f>SUM(F11:F37)</f>
        <v>0</v>
      </c>
      <c r="G39" s="266"/>
      <c r="H39" s="264">
        <f>SUM(H11:H37)</f>
        <v>0</v>
      </c>
      <c r="I39" s="266"/>
      <c r="J39" s="264">
        <f>SUM(J11:J37)</f>
        <v>0</v>
      </c>
      <c r="K39" s="266"/>
      <c r="L39" s="264">
        <f>SUM(L11:L37)</f>
        <v>0</v>
      </c>
      <c r="M39" s="266"/>
      <c r="N39" s="264">
        <f>SUM(N11:N37)</f>
        <v>0</v>
      </c>
      <c r="O39" s="266"/>
      <c r="P39" s="264">
        <f>SUM(P11:P37)</f>
        <v>0</v>
      </c>
      <c r="Q39" s="266"/>
      <c r="R39" s="264">
        <f>SUM(R11:R37)</f>
        <v>0</v>
      </c>
      <c r="S39" s="266"/>
      <c r="T39" s="264">
        <f>SUM(T11:T37)</f>
        <v>0</v>
      </c>
      <c r="U39" s="263"/>
      <c r="V39" s="265">
        <f>SUM(V11:V37)</f>
        <v>0</v>
      </c>
    </row>
    <row r="40" spans="1:22" s="60" customFormat="1" ht="3" customHeight="1" thickBot="1">
      <c r="A40" s="267"/>
      <c r="B40" s="268"/>
      <c r="C40" s="268"/>
      <c r="D40" s="268"/>
      <c r="E40" s="268"/>
      <c r="F40" s="268"/>
      <c r="G40" s="268"/>
      <c r="H40" s="268"/>
      <c r="I40" s="268"/>
      <c r="J40" s="269"/>
      <c r="K40" s="268"/>
      <c r="L40" s="268"/>
      <c r="M40" s="268"/>
      <c r="N40" s="268"/>
      <c r="O40" s="268"/>
      <c r="P40" s="268"/>
      <c r="Q40" s="268"/>
      <c r="R40" s="268"/>
      <c r="S40" s="268"/>
      <c r="T40" s="268"/>
      <c r="U40" s="268"/>
      <c r="V40" s="270"/>
    </row>
    <row r="41" ht="10.5" customHeight="1"/>
    <row r="42" s="62" customFormat="1" ht="11.25"/>
    <row r="43" s="62" customFormat="1" ht="11.25"/>
    <row r="44" s="62" customFormat="1" ht="11.25"/>
    <row r="45" s="62" customFormat="1" ht="11.25"/>
    <row r="46" s="62" customFormat="1" ht="11.25"/>
    <row r="47" s="62" customFormat="1" ht="11.25"/>
    <row r="48" s="62" customFormat="1" ht="11.25"/>
    <row r="49" s="62" customFormat="1" ht="11.25"/>
    <row r="50" s="62" customFormat="1" ht="11.25"/>
    <row r="51" s="62" customFormat="1" ht="11.25"/>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row r="158" s="62" customFormat="1" ht="11.25"/>
    <row r="159" s="62" customFormat="1" ht="11.25"/>
    <row r="160" s="62" customFormat="1" ht="11.25"/>
    <row r="161" s="62" customFormat="1" ht="11.25"/>
    <row r="162" s="62" customFormat="1" ht="11.25"/>
    <row r="163" s="62" customFormat="1" ht="11.25"/>
    <row r="164" s="62" customFormat="1" ht="11.25"/>
    <row r="165" s="62" customFormat="1" ht="11.25"/>
    <row r="166" s="62" customFormat="1" ht="11.25"/>
    <row r="167" s="62" customFormat="1" ht="11.25"/>
    <row r="168" s="62" customFormat="1" ht="11.25"/>
    <row r="169" s="62" customFormat="1" ht="11.25"/>
    <row r="170" s="62" customFormat="1" ht="11.25"/>
    <row r="171" s="62" customFormat="1" ht="11.25"/>
    <row r="172" s="62" customFormat="1" ht="11.25"/>
    <row r="173" s="62" customFormat="1" ht="11.25"/>
    <row r="174" s="62" customFormat="1" ht="11.25"/>
    <row r="175" s="62" customFormat="1" ht="11.25"/>
    <row r="176" s="62" customFormat="1" ht="11.25"/>
    <row r="177" s="62" customFormat="1" ht="11.25"/>
    <row r="178" s="62" customFormat="1" ht="11.25"/>
    <row r="179" s="62" customFormat="1" ht="11.25"/>
    <row r="180" s="62" customFormat="1" ht="11.25"/>
    <row r="181" s="62" customFormat="1" ht="11.25"/>
    <row r="182" s="62" customFormat="1" ht="11.25"/>
    <row r="183" s="62" customFormat="1" ht="11.25"/>
    <row r="184" s="62" customFormat="1" ht="11.25"/>
    <row r="185" s="62" customFormat="1" ht="11.25"/>
    <row r="186" s="62" customFormat="1" ht="11.25"/>
    <row r="187" s="62" customFormat="1" ht="11.25"/>
    <row r="188" s="62" customFormat="1" ht="11.25"/>
    <row r="189" s="62" customFormat="1" ht="11.25"/>
    <row r="190" s="62" customFormat="1" ht="11.25"/>
    <row r="191" s="62" customFormat="1" ht="11.25"/>
    <row r="192" s="62" customFormat="1" ht="11.25"/>
    <row r="193" s="62" customFormat="1" ht="11.25"/>
    <row r="194" s="62" customFormat="1" ht="11.25"/>
    <row r="195" s="62" customFormat="1" ht="11.25"/>
    <row r="196" s="62" customFormat="1" ht="11.25"/>
    <row r="197" s="62" customFormat="1" ht="11.25"/>
    <row r="198" s="62" customFormat="1" ht="11.25"/>
    <row r="199" s="62" customFormat="1" ht="11.25"/>
    <row r="200" s="62" customFormat="1" ht="11.25"/>
    <row r="201" s="62" customFormat="1" ht="11.25"/>
    <row r="202" s="62" customFormat="1" ht="11.25"/>
    <row r="203" s="62" customFormat="1" ht="11.25"/>
    <row r="204" s="62" customFormat="1" ht="11.25"/>
    <row r="205" s="62" customFormat="1" ht="11.25"/>
    <row r="206" s="62" customFormat="1" ht="11.25"/>
    <row r="207" s="62" customFormat="1" ht="11.25"/>
    <row r="208" s="62" customFormat="1" ht="11.25"/>
    <row r="209" s="62" customFormat="1" ht="11.25"/>
    <row r="210" s="62" customFormat="1" ht="11.25"/>
    <row r="211" s="62" customFormat="1" ht="11.25"/>
    <row r="212" s="62" customFormat="1" ht="11.25"/>
    <row r="213" s="62" customFormat="1" ht="11.25"/>
    <row r="214" s="62" customFormat="1" ht="11.25"/>
    <row r="215" s="62" customFormat="1" ht="11.25"/>
    <row r="216" s="62" customFormat="1" ht="11.25"/>
    <row r="217" s="62" customFormat="1" ht="11.25"/>
    <row r="218" s="62" customFormat="1" ht="11.25"/>
  </sheetData>
  <sheetProtection sheet="1" objects="1" scenarios="1"/>
  <printOptions horizontalCentered="1" verticalCentered="1"/>
  <pageMargins left="0.75" right="0.75" top="0.75" bottom="0.5" header="0.5" footer="0.25"/>
  <pageSetup blackAndWhite="1" horizontalDpi="300" verticalDpi="300" orientation="landscape" scale="95" r:id="rId2"/>
  <headerFooter alignWithMargins="0">
    <oddFooter>&amp;C&amp;8 Item No. 10 &amp;8 Page &amp;P of &amp;N&amp;R&amp;8Exhibit P-3a Individual Modification</oddFooter>
  </headerFooter>
  <drawing r:id="rId1"/>
</worksheet>
</file>

<file path=xl/worksheets/sheet2.xml><?xml version="1.0" encoding="utf-8"?>
<worksheet xmlns="http://schemas.openxmlformats.org/spreadsheetml/2006/main" xmlns:r="http://schemas.openxmlformats.org/officeDocument/2006/relationships">
  <dimension ref="A1:AV70"/>
  <sheetViews>
    <sheetView showGridLines="0" workbookViewId="0" topLeftCell="B1">
      <selection activeCell="J8" sqref="J8"/>
    </sheetView>
  </sheetViews>
  <sheetFormatPr defaultColWidth="9.140625" defaultRowHeight="12.75"/>
  <cols>
    <col min="1" max="1" width="35.7109375" style="76" customWidth="1"/>
    <col min="2" max="2" width="2.7109375" style="76" customWidth="1"/>
    <col min="3" max="3" width="8.7109375" style="76" customWidth="1"/>
    <col min="4" max="4" width="5.7109375" style="76" customWidth="1"/>
    <col min="5" max="5" width="8.7109375" style="76" customWidth="1"/>
    <col min="6" max="6" width="9.7109375" style="76" customWidth="1"/>
    <col min="7" max="7" width="2.28125" style="76" hidden="1" customWidth="1"/>
    <col min="8" max="8" width="5.7109375" style="76" customWidth="1"/>
    <col min="9" max="10" width="8.7109375" style="76" customWidth="1"/>
    <col min="11" max="11" width="5.7109375" style="76" customWidth="1"/>
    <col min="12" max="12" width="5.7109375" style="76" hidden="1" customWidth="1"/>
    <col min="13" max="14" width="8.7109375" style="76" customWidth="1"/>
    <col min="15" max="15" width="8.7109375" style="76" hidden="1" customWidth="1"/>
    <col min="16" max="16" width="5.7109375" style="76" customWidth="1"/>
    <col min="17" max="17" width="8.7109375" style="76" customWidth="1"/>
    <col min="18" max="23" width="9.140625" style="76" customWidth="1"/>
    <col min="24" max="24" width="8.57421875" style="76" customWidth="1"/>
    <col min="25" max="40" width="9.140625" style="76" customWidth="1"/>
    <col min="41" max="43" width="0" style="76" hidden="1" customWidth="1"/>
    <col min="44" max="16384" width="9.140625" style="76" customWidth="1"/>
  </cols>
  <sheetData>
    <row r="1" spans="1:48" s="66" customFormat="1" ht="10.5" customHeight="1">
      <c r="A1" s="271" t="s">
        <v>35</v>
      </c>
      <c r="B1" s="5"/>
      <c r="C1" s="64" t="s">
        <v>36</v>
      </c>
      <c r="D1" s="64"/>
      <c r="E1" s="64"/>
      <c r="F1" s="65"/>
      <c r="G1" s="272"/>
      <c r="H1" s="272" t="s">
        <v>37</v>
      </c>
      <c r="I1" s="273"/>
      <c r="J1" s="273"/>
      <c r="K1" s="273"/>
      <c r="L1" s="274"/>
      <c r="M1" s="275" t="s">
        <v>38</v>
      </c>
      <c r="N1" s="272"/>
      <c r="O1" s="276"/>
      <c r="P1" s="277" t="s">
        <v>0</v>
      </c>
      <c r="Q1" s="278"/>
      <c r="R1" s="279"/>
      <c r="S1" s="279"/>
      <c r="T1" s="279"/>
      <c r="U1" s="279"/>
      <c r="V1" s="279">
        <v>31002257</v>
      </c>
      <c r="W1" s="280" t="s">
        <v>39</v>
      </c>
      <c r="X1" s="279" t="s">
        <v>148</v>
      </c>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1:48" s="66" customFormat="1" ht="18" customHeight="1" thickBot="1">
      <c r="A2" s="281" t="s">
        <v>40</v>
      </c>
      <c r="B2" s="282"/>
      <c r="C2" s="68" t="s">
        <v>8</v>
      </c>
      <c r="D2" s="69"/>
      <c r="E2" s="69"/>
      <c r="F2" s="70"/>
      <c r="G2" s="283"/>
      <c r="H2" s="71" t="s">
        <v>9</v>
      </c>
      <c r="I2" s="69"/>
      <c r="J2" s="69"/>
      <c r="K2" s="284"/>
      <c r="L2" s="285"/>
      <c r="M2" s="286"/>
      <c r="N2" s="287"/>
      <c r="O2" s="288"/>
      <c r="P2" s="72">
        <v>37288</v>
      </c>
      <c r="Q2" s="289"/>
      <c r="R2" s="279"/>
      <c r="S2" s="279"/>
      <c r="T2" s="279"/>
      <c r="U2" s="279"/>
      <c r="V2" s="279" t="s">
        <v>13</v>
      </c>
      <c r="W2" s="279" t="s">
        <v>4</v>
      </c>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row>
    <row r="3" spans="1:48" s="74" customFormat="1" ht="10.5" customHeight="1" thickBot="1">
      <c r="A3" s="290" t="s">
        <v>41</v>
      </c>
      <c r="B3" s="291" t="s">
        <v>42</v>
      </c>
      <c r="C3" s="3"/>
      <c r="D3" s="292" t="s">
        <v>43</v>
      </c>
      <c r="E3" s="293"/>
      <c r="F3" s="294"/>
      <c r="G3" s="294"/>
      <c r="H3" s="294" t="s">
        <v>44</v>
      </c>
      <c r="I3" s="293"/>
      <c r="J3" s="295" t="s">
        <v>45</v>
      </c>
      <c r="K3" s="296"/>
      <c r="L3" s="295"/>
      <c r="M3" s="297"/>
      <c r="N3" s="294"/>
      <c r="O3" s="294"/>
      <c r="P3" s="298" t="s">
        <v>46</v>
      </c>
      <c r="Q3" s="293"/>
      <c r="R3" s="299"/>
      <c r="S3" s="299"/>
      <c r="T3" s="299"/>
      <c r="U3" s="299"/>
      <c r="V3" s="299"/>
      <c r="W3" s="299" t="s">
        <v>7</v>
      </c>
      <c r="X3" s="299"/>
      <c r="Y3" s="299"/>
      <c r="Z3" s="299"/>
      <c r="AA3" s="299"/>
      <c r="AB3" s="299"/>
      <c r="AC3" s="299"/>
      <c r="AD3" s="299"/>
      <c r="AE3" s="299"/>
      <c r="AF3" s="299"/>
      <c r="AG3" s="299"/>
      <c r="AH3" s="299"/>
      <c r="AI3" s="299"/>
      <c r="AJ3" s="299"/>
      <c r="AK3" s="299"/>
      <c r="AL3" s="299"/>
      <c r="AM3" s="299"/>
      <c r="AN3" s="299"/>
      <c r="AO3" s="299">
        <v>1000</v>
      </c>
      <c r="AP3" s="299">
        <v>1000</v>
      </c>
      <c r="AQ3" s="299">
        <v>1</v>
      </c>
      <c r="AR3" s="299"/>
      <c r="AS3" s="299"/>
      <c r="AT3" s="299"/>
      <c r="AU3" s="299"/>
      <c r="AV3" s="299"/>
    </row>
    <row r="4" spans="1:48" ht="12" customHeight="1" thickBot="1">
      <c r="A4" s="300" t="s">
        <v>47</v>
      </c>
      <c r="B4" s="301" t="s">
        <v>48</v>
      </c>
      <c r="C4" s="302" t="s">
        <v>49</v>
      </c>
      <c r="D4" s="303" t="s">
        <v>50</v>
      </c>
      <c r="E4" s="304" t="s">
        <v>51</v>
      </c>
      <c r="F4" s="305" t="s">
        <v>49</v>
      </c>
      <c r="G4" s="306"/>
      <c r="H4" s="303" t="s">
        <v>50</v>
      </c>
      <c r="I4" s="304" t="s">
        <v>51</v>
      </c>
      <c r="J4" s="305" t="s">
        <v>49</v>
      </c>
      <c r="K4" s="303" t="s">
        <v>50</v>
      </c>
      <c r="L4" s="307"/>
      <c r="M4" s="304" t="s">
        <v>51</v>
      </c>
      <c r="N4" s="305" t="s">
        <v>49</v>
      </c>
      <c r="O4" s="305"/>
      <c r="P4" s="303" t="s">
        <v>50</v>
      </c>
      <c r="Q4" s="304" t="s">
        <v>51</v>
      </c>
      <c r="R4" s="308"/>
      <c r="S4" s="308"/>
      <c r="T4" s="308"/>
      <c r="U4" s="308"/>
      <c r="V4" s="308"/>
      <c r="W4" s="308" t="b">
        <v>1</v>
      </c>
      <c r="X4" s="308"/>
      <c r="Y4" s="308"/>
      <c r="Z4" s="308"/>
      <c r="AA4" s="308"/>
      <c r="AB4" s="308"/>
      <c r="AC4" s="308"/>
      <c r="AD4" s="308"/>
      <c r="AE4" s="308"/>
      <c r="AF4" s="308"/>
      <c r="AG4" s="308"/>
      <c r="AH4" s="308"/>
      <c r="AI4" s="308"/>
      <c r="AJ4" s="308"/>
      <c r="AK4" s="308"/>
      <c r="AL4" s="308"/>
      <c r="AM4" s="308"/>
      <c r="AN4" s="308"/>
      <c r="AO4" s="308">
        <v>1</v>
      </c>
      <c r="AP4" s="308"/>
      <c r="AQ4" s="308"/>
      <c r="AR4" s="308"/>
      <c r="AS4" s="308"/>
      <c r="AT4" s="308"/>
      <c r="AU4" s="308"/>
      <c r="AV4" s="308"/>
    </row>
    <row r="5" spans="1:48" ht="9" customHeight="1">
      <c r="A5" s="77"/>
      <c r="B5" s="78"/>
      <c r="C5" s="79" t="s">
        <v>52</v>
      </c>
      <c r="D5" s="80" t="s">
        <v>53</v>
      </c>
      <c r="E5" s="81" t="s">
        <v>52</v>
      </c>
      <c r="F5" s="80" t="s">
        <v>52</v>
      </c>
      <c r="G5" s="82"/>
      <c r="H5" s="80" t="s">
        <v>53</v>
      </c>
      <c r="I5" s="81" t="s">
        <v>52</v>
      </c>
      <c r="J5" s="80" t="s">
        <v>52</v>
      </c>
      <c r="K5" s="80" t="s">
        <v>53</v>
      </c>
      <c r="L5" s="82"/>
      <c r="M5" s="81" t="s">
        <v>52</v>
      </c>
      <c r="N5" s="80" t="s">
        <v>52</v>
      </c>
      <c r="O5" s="80"/>
      <c r="P5" s="80" t="s">
        <v>53</v>
      </c>
      <c r="Q5" s="81" t="s">
        <v>52</v>
      </c>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row>
    <row r="6" spans="1:48" s="55" customFormat="1" ht="9.75" customHeight="1">
      <c r="A6" s="321" t="s">
        <v>54</v>
      </c>
      <c r="B6" s="310"/>
      <c r="C6" s="311"/>
      <c r="D6" s="311"/>
      <c r="E6" s="83">
        <f ca="1">IF(AND(D6&gt;0,ISNUMBER(D6),ISNUMBER(C6)),ROUND(((C6*tcdividend)/(D6*qtydividend)),3)/UcDividend,IF(AND(ISTEXT(D6),LEFT(CELL("format",D6),1)&lt;&gt;"\"),"VAR",IF(AND(ISTEXT(C6),LEFT(CELL("format",C6),1)&lt;&gt;"\"),"VAR","")))</f>
      </c>
      <c r="F6" s="311"/>
      <c r="G6" s="311"/>
      <c r="H6" s="311"/>
      <c r="I6" s="83">
        <f ca="1">IF(AND(H6&gt;0,ISNUMBER(H6),ISNUMBER(F6)),ROUND(((F6*tcdividend)/(H6*qtydividend)),3)/UcDividend,IF(AND(ISTEXT(H6),LEFT(CELL("format",H6),1)&lt;&gt;"\"),"VAR",IF(AND(ISTEXT(F6),LEFT(CELL("format",F6),1)&lt;&gt;"\"),"VAR","")))</f>
      </c>
      <c r="J6" s="311"/>
      <c r="K6" s="311"/>
      <c r="L6" s="312"/>
      <c r="M6" s="83">
        <f ca="1">IF(AND(K6&gt;0,ISNUMBER(K6),ISNUMBER(J6)),ROUND(((J6*tcdividend)/(K6*qtydividend)),3)/UcDividend,IF(AND(ISTEXT(K6),LEFT(CELL("format",K6),1)&lt;&gt;"\"),"VAR",IF(AND(ISTEXT(J6),LEFT(CELL("format",J6),1)&lt;&gt;"\"),"VAR","")))</f>
      </c>
      <c r="N6" s="311"/>
      <c r="O6" s="311"/>
      <c r="P6" s="311"/>
      <c r="Q6" s="83">
        <f ca="1">IF(AND(P6&gt;0,ISNUMBER(P6),ISNUMBER(N6)),ROUND(((N6*tcdividend)/(P6*qtydividend)),3)/UcDividend,IF(AND(ISTEXT(P6),LEFT(CELL("format",P6),1)&lt;&gt;"\"),"VAR",IF(AND(ISTEXT(N6),LEFT(CELL("format",N6),1)&lt;&gt;"\"),"VAR","")))</f>
      </c>
      <c r="R6" s="308"/>
      <c r="S6" s="308"/>
      <c r="T6" s="308"/>
      <c r="U6" s="308"/>
      <c r="V6" s="308"/>
      <c r="W6" s="313"/>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row>
    <row r="7" spans="1:48" s="55" customFormat="1" ht="9.75" customHeight="1">
      <c r="A7" s="309" t="s">
        <v>149</v>
      </c>
      <c r="B7" s="310"/>
      <c r="C7" s="311">
        <v>164500</v>
      </c>
      <c r="D7" s="311">
        <v>32</v>
      </c>
      <c r="E7" s="83">
        <f>SUM(C7/D7)</f>
        <v>5140.625</v>
      </c>
      <c r="F7" s="311">
        <v>181400</v>
      </c>
      <c r="G7" s="311"/>
      <c r="H7" s="311">
        <v>40</v>
      </c>
      <c r="I7" s="83">
        <f>SUM(F7/H7)</f>
        <v>4535</v>
      </c>
      <c r="J7" s="311">
        <v>317587</v>
      </c>
      <c r="K7" s="311">
        <v>72</v>
      </c>
      <c r="L7" s="312"/>
      <c r="M7" s="83">
        <f>SUM(J7/K7)</f>
        <v>4410.930555555556</v>
      </c>
      <c r="N7" s="311"/>
      <c r="O7" s="311"/>
      <c r="P7" s="311"/>
      <c r="Q7" s="83"/>
      <c r="R7" s="308"/>
      <c r="S7" s="308"/>
      <c r="T7" s="308"/>
      <c r="U7" s="308"/>
      <c r="V7" s="308"/>
      <c r="W7" s="313"/>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row>
    <row r="8" spans="1:48" s="84" customFormat="1" ht="9.75" customHeight="1">
      <c r="A8" s="309" t="s">
        <v>55</v>
      </c>
      <c r="B8" s="310"/>
      <c r="C8" s="311"/>
      <c r="D8" s="311"/>
      <c r="E8" s="83">
        <f ca="1">IF(AND(D8&gt;0,ISNUMBER(D8),ISNUMBER(C8)),ROUND(((C8*tcdividend)/(D8*qtydividend)),3)/UcDividend,IF(AND(ISTEXT(D8),LEFT(CELL("format",D8),1)&lt;&gt;"\"),"VAR",IF(AND(ISTEXT(C8),LEFT(CELL("format",C8),1)&lt;&gt;"\"),"VAR","")))</f>
      </c>
      <c r="F8" s="311"/>
      <c r="G8" s="311"/>
      <c r="H8" s="311"/>
      <c r="I8" s="83">
        <f ca="1">IF(AND(H8&gt;0,ISNUMBER(H8),ISNUMBER(F8)),ROUND(((F8*tcdividend)/(H8*qtydividend)),3)/UcDividend,IF(AND(ISTEXT(H8),LEFT(CELL("format",H8),1)&lt;&gt;"\"),"VAR",IF(AND(ISTEXT(F8),LEFT(CELL("format",F8),1)&lt;&gt;"\"),"VAR","")))</f>
      </c>
      <c r="J8" s="311">
        <v>13965</v>
      </c>
      <c r="K8" s="311"/>
      <c r="L8" s="312"/>
      <c r="M8" s="83">
        <f ca="1">IF(AND(K8&gt;0,ISNUMBER(K8),ISNUMBER(J8)),ROUND(((J8*tcdividend)/(K8*qtydividend)),3)/UcDividend,IF(AND(ISTEXT(K8),LEFT(CELL("format",K8),1)&lt;&gt;"\"),"VAR",IF(AND(ISTEXT(J8),LEFT(CELL("format",J8),1)&lt;&gt;"\"),"VAR","")))</f>
      </c>
      <c r="N8" s="311"/>
      <c r="O8" s="311"/>
      <c r="P8" s="311"/>
      <c r="Q8" s="83">
        <f ca="1">IF(AND(P8&gt;0,ISNUMBER(P8),ISNUMBER(N8)),ROUND(((N8*tcdividend)/(P8*qtydividend)),3)/UcDividend,IF(AND(ISTEXT(P8),LEFT(CELL("format",P8),1)&lt;&gt;"\"),"VAR",IF(AND(ISTEXT(N8),LEFT(CELL("format",N8),1)&lt;&gt;"\"),"VAR","")))</f>
      </c>
      <c r="R8" s="314"/>
      <c r="S8" s="314"/>
      <c r="T8" s="314"/>
      <c r="U8" s="314"/>
      <c r="V8" s="314"/>
      <c r="W8" s="315"/>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row>
    <row r="9" spans="1:48" s="84" customFormat="1" ht="9.75" customHeight="1">
      <c r="A9" s="309" t="s">
        <v>56</v>
      </c>
      <c r="B9" s="310"/>
      <c r="C9" s="311"/>
      <c r="D9" s="311"/>
      <c r="E9" s="83">
        <f ca="1">IF(AND(D9&gt;0,ISNUMBER(D9),ISNUMBER(C9)),ROUND(((C9*tcdividend)/(D9*qtydividend)),3)/UcDividend,IF(AND(ISTEXT(D9),LEFT(CELL("format",D9),1)&lt;&gt;"\"),"VAR",IF(AND(ISTEXT(C9),LEFT(CELL("format",C9),1)&lt;&gt;"\"),"VAR","")))</f>
      </c>
      <c r="F9" s="311"/>
      <c r="G9" s="311"/>
      <c r="H9" s="311"/>
      <c r="I9" s="83">
        <f ca="1">IF(AND(H9&gt;0,ISNUMBER(H9),ISNUMBER(F9)),ROUND(((F9*tcdividend)/(H9*qtydividend)),3)/UcDividend,IF(AND(ISTEXT(H9),LEFT(CELL("format",H9),1)&lt;&gt;"\"),"VAR",IF(AND(ISTEXT(F9),LEFT(CELL("format",F9),1)&lt;&gt;"\"),"VAR","")))</f>
      </c>
      <c r="J9" s="311">
        <v>24835</v>
      </c>
      <c r="K9" s="311"/>
      <c r="L9" s="312"/>
      <c r="M9" s="83">
        <f ca="1">IF(AND(K9&gt;0,ISNUMBER(K9),ISNUMBER(J9)),ROUND(((J9*tcdividend)/(K9*qtydividend)),3)/UcDividend,IF(AND(ISTEXT(K9),LEFT(CELL("format",K9),1)&lt;&gt;"\"),"VAR",IF(AND(ISTEXT(J9),LEFT(CELL("format",J9),1)&lt;&gt;"\"),"VAR","")))</f>
      </c>
      <c r="N9" s="311"/>
      <c r="O9" s="311"/>
      <c r="P9" s="311"/>
      <c r="Q9" s="83">
        <f ca="1">IF(AND(P9&gt;0,ISNUMBER(P9),ISNUMBER(N9)),ROUND(((N9*tcdividend)/(P9*qtydividend)),3)/UcDividend,IF(AND(ISTEXT(P9),LEFT(CELL("format",P9),1)&lt;&gt;"\"),"VAR",IF(AND(ISTEXT(N9),LEFT(CELL("format",N9),1)&lt;&gt;"\"),"VAR","")))</f>
      </c>
      <c r="R9" s="314"/>
      <c r="S9" s="314"/>
      <c r="T9" s="314"/>
      <c r="U9" s="314"/>
      <c r="V9" s="314"/>
      <c r="W9" s="315"/>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row>
    <row r="10" spans="1:23" s="90" customFormat="1" ht="9.75" customHeight="1">
      <c r="A10" s="85" t="s">
        <v>57</v>
      </c>
      <c r="B10" s="86"/>
      <c r="C10" s="87">
        <f>SUM(C6:C9)</f>
        <v>164500</v>
      </c>
      <c r="D10" s="87"/>
      <c r="E10" s="88">
        <f>IF(D10=0,0,C10/D10)</f>
        <v>0</v>
      </c>
      <c r="F10" s="87">
        <f>SUM(F6:F9)</f>
        <v>181400</v>
      </c>
      <c r="G10" s="87"/>
      <c r="H10" s="87"/>
      <c r="I10" s="88">
        <f>IF(H10=0,0,F10/H10)</f>
        <v>0</v>
      </c>
      <c r="J10" s="87">
        <f>SUM(J6:J9)</f>
        <v>356387</v>
      </c>
      <c r="K10" s="87"/>
      <c r="L10" s="89"/>
      <c r="M10" s="88">
        <f>IF(K10=0,0,J10/K10)</f>
        <v>0</v>
      </c>
      <c r="N10" s="87">
        <f>SUM(N6:N9)</f>
        <v>0</v>
      </c>
      <c r="O10" s="87"/>
      <c r="P10" s="87"/>
      <c r="Q10" s="88">
        <f>IF(P10=0,0,N10/P10)</f>
        <v>0</v>
      </c>
      <c r="W10" s="91"/>
    </row>
    <row r="11" spans="1:48" s="92" customFormat="1" ht="9.75" customHeight="1">
      <c r="A11" s="309"/>
      <c r="B11" s="310"/>
      <c r="C11" s="311"/>
      <c r="D11" s="311"/>
      <c r="E11" s="83">
        <f ca="1">IF(AND(D11&gt;0,ISNUMBER(D11),ISNUMBER(C11)),ROUND(((C11*tcdividend)/(D11*qtydividend)),3)/UcDividend,IF(AND(ISTEXT(D11),LEFT(CELL("format",D11),1)&lt;&gt;"\"),"VAR",IF(AND(ISTEXT(C11),LEFT(CELL("format",C11),1)&lt;&gt;"\"),"VAR","")))</f>
      </c>
      <c r="F11" s="311"/>
      <c r="G11" s="311"/>
      <c r="H11" s="311"/>
      <c r="I11" s="83">
        <f ca="1">IF(AND(H11&gt;0,ISNUMBER(H11),ISNUMBER(F11)),ROUND(((F11*tcdividend)/(H11*qtydividend)),3)/UcDividend,IF(AND(ISTEXT(H11),LEFT(CELL("format",H11),1)&lt;&gt;"\"),"VAR",IF(AND(ISTEXT(F11),LEFT(CELL("format",F11),1)&lt;&gt;"\"),"VAR","")))</f>
      </c>
      <c r="J11" s="311"/>
      <c r="K11" s="311"/>
      <c r="L11" s="312"/>
      <c r="M11" s="83">
        <f ca="1">IF(AND(K11&gt;0,ISNUMBER(K11),ISNUMBER(J11)),ROUND(((J11*tcdividend)/(K11*qtydividend)),3)/UcDividend,IF(AND(ISTEXT(K11),LEFT(CELL("format",K11),1)&lt;&gt;"\"),"VAR",IF(AND(ISTEXT(J11),LEFT(CELL("format",J11),1)&lt;&gt;"\"),"VAR","")))</f>
      </c>
      <c r="N11" s="311"/>
      <c r="O11" s="311"/>
      <c r="P11" s="311"/>
      <c r="Q11" s="83">
        <f ca="1">IF(AND(P11&gt;0,ISNUMBER(P11),ISNUMBER(N11)),ROUND(((N11*tcdividend)/(P11*qtydividend)),3)/UcDividend,IF(AND(ISTEXT(P11),LEFT(CELL("format",P11),1)&lt;&gt;"\"),"VAR",IF(AND(ISTEXT(N11),LEFT(CELL("format",N11),1)&lt;&gt;"\"),"VAR","")))</f>
      </c>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row>
    <row r="12" spans="1:48" s="92" customFormat="1" ht="9.75" customHeight="1">
      <c r="A12" s="317" t="s">
        <v>244</v>
      </c>
      <c r="B12" s="310"/>
      <c r="C12" s="311"/>
      <c r="D12" s="311"/>
      <c r="E12" s="83">
        <f ca="1">IF(AND(D12&gt;0,ISNUMBER(D12),ISNUMBER(C12)),ROUND(((C12*tcdividend)/(D12*qtydividend)),3)/UcDividend,IF(AND(ISTEXT(D12),LEFT(CELL("format",D12),1)&lt;&gt;"\"),"VAR",IF(AND(ISTEXT(C12),LEFT(CELL("format",C12),1)&lt;&gt;"\"),"VAR","")))</f>
      </c>
      <c r="F12" s="311"/>
      <c r="G12" s="311"/>
      <c r="H12" s="311"/>
      <c r="I12" s="83">
        <f ca="1">IF(AND(H12&gt;0,ISNUMBER(H12),ISNUMBER(F12)),ROUND(((F12*tcdividend)/(H12*qtydividend)),3)/UcDividend,IF(AND(ISTEXT(H12),LEFT(CELL("format",H12),1)&lt;&gt;"\"),"VAR",IF(AND(ISTEXT(F12),LEFT(CELL("format",F12),1)&lt;&gt;"\"),"VAR","")))</f>
      </c>
      <c r="J12" s="311">
        <v>155000</v>
      </c>
      <c r="K12" s="311"/>
      <c r="L12" s="312"/>
      <c r="M12" s="83">
        <f ca="1">IF(AND(K12&gt;0,ISNUMBER(K12),ISNUMBER(J12)),ROUND(((J12*tcdividend)/(K12*qtydividend)),3)/UcDividend,IF(AND(ISTEXT(K12),LEFT(CELL("format",K12),1)&lt;&gt;"\"),"VAR",IF(AND(ISTEXT(J12),LEFT(CELL("format",J12),1)&lt;&gt;"\"),"VAR","")))</f>
      </c>
      <c r="N12" s="311"/>
      <c r="O12" s="311"/>
      <c r="P12" s="311"/>
      <c r="Q12" s="83">
        <f ca="1">IF(AND(P12&gt;0,ISNUMBER(P12),ISNUMBER(N12)),ROUND(((N12*tcdividend)/(P12*qtydividend)),3)/UcDividend,IF(AND(ISTEXT(P12),LEFT(CELL("format",P12),1)&lt;&gt;"\"),"VAR",IF(AND(ISTEXT(N12),LEFT(CELL("format",N12),1)&lt;&gt;"\"),"VAR","")))</f>
      </c>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row>
    <row r="13" spans="1:23" s="90" customFormat="1" ht="9.75" customHeight="1">
      <c r="A13" s="85" t="s">
        <v>57</v>
      </c>
      <c r="B13" s="86"/>
      <c r="C13" s="87">
        <f>SUM(C11:C12)</f>
        <v>0</v>
      </c>
      <c r="D13" s="87"/>
      <c r="E13" s="88">
        <f>IF(D13=0,0,C13/D13)</f>
        <v>0</v>
      </c>
      <c r="F13" s="87">
        <f>SUM(F11:F12)</f>
        <v>0</v>
      </c>
      <c r="G13" s="87"/>
      <c r="H13" s="87"/>
      <c r="I13" s="88">
        <f>IF(H13=0,0,F13/H13)</f>
        <v>0</v>
      </c>
      <c r="J13" s="87">
        <f>SUM(J11:J12)</f>
        <v>155000</v>
      </c>
      <c r="K13" s="87"/>
      <c r="L13" s="89"/>
      <c r="M13" s="88">
        <f>IF(K13=0,0,J13/K13)</f>
        <v>0</v>
      </c>
      <c r="N13" s="87">
        <f>SUM(N11:N12)</f>
        <v>0</v>
      </c>
      <c r="O13" s="87"/>
      <c r="P13" s="87"/>
      <c r="Q13" s="88">
        <f>IF(P13=0,0,N13/P13)</f>
        <v>0</v>
      </c>
      <c r="W13" s="91"/>
    </row>
    <row r="14" spans="1:48" s="92" customFormat="1" ht="9.75" customHeight="1">
      <c r="A14" s="317"/>
      <c r="B14" s="310"/>
      <c r="C14" s="311"/>
      <c r="D14" s="311"/>
      <c r="E14" s="83">
        <f ca="1">IF(AND(D14&gt;0,ISNUMBER(D14),ISNUMBER(C14)),ROUND(((C14*tcdividend)/(D14*qtydividend)),3)/UcDividend,IF(AND(ISTEXT(D14),LEFT(CELL("format",D14),1)&lt;&gt;"\"),"VAR",IF(AND(ISTEXT(C14),LEFT(CELL("format",C14),1)&lt;&gt;"\"),"VAR","")))</f>
      </c>
      <c r="F14" s="311"/>
      <c r="G14" s="311"/>
      <c r="H14" s="311"/>
      <c r="I14" s="83">
        <f ca="1">IF(AND(H14&gt;0,ISNUMBER(H14),ISNUMBER(F14)),ROUND(((F14*tcdividend)/(H14*qtydividend)),3)/UcDividend,IF(AND(ISTEXT(H14),LEFT(CELL("format",H14),1)&lt;&gt;"\"),"VAR",IF(AND(ISTEXT(F14),LEFT(CELL("format",F14),1)&lt;&gt;"\"),"VAR","")))</f>
      </c>
      <c r="J14" s="311"/>
      <c r="K14" s="311"/>
      <c r="L14" s="312"/>
      <c r="M14" s="83">
        <f ca="1">IF(AND(K14&gt;0,ISNUMBER(K14),ISNUMBER(J14)),ROUND(((J14*tcdividend)/(K14*qtydividend)),3)/UcDividend,IF(AND(ISTEXT(K14),LEFT(CELL("format",K14),1)&lt;&gt;"\"),"VAR",IF(AND(ISTEXT(J14),LEFT(CELL("format",J14),1)&lt;&gt;"\"),"VAR","")))</f>
      </c>
      <c r="N14" s="311"/>
      <c r="O14" s="311"/>
      <c r="P14" s="311"/>
      <c r="Q14" s="83">
        <f ca="1">IF(AND(P14&gt;0,ISNUMBER(P14),ISNUMBER(N14)),ROUND(((N14*tcdividend)/(P14*qtydividend)),3)/UcDividend,IF(AND(ISTEXT(P14),LEFT(CELL("format",P14),1)&lt;&gt;"\"),"VAR",IF(AND(ISTEXT(N14),LEFT(CELL("format",N14),1)&lt;&gt;"\"),"VAR","")))</f>
      </c>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row>
    <row r="15" spans="1:48" s="92" customFormat="1" ht="9.75" customHeight="1">
      <c r="A15" s="322" t="s">
        <v>58</v>
      </c>
      <c r="B15" s="310"/>
      <c r="C15" s="311"/>
      <c r="D15" s="311"/>
      <c r="E15" s="83">
        <f ca="1">IF(AND(D15&gt;0,ISNUMBER(D15),ISNUMBER(C15)),ROUND(((C15*tcdividend)/(D15*qtydividend)),3)/UcDividend,IF(AND(ISTEXT(D15),LEFT(CELL("format",D15),1)&lt;&gt;"\"),"VAR",IF(AND(ISTEXT(C15),LEFT(CELL("format",C15),1)&lt;&gt;"\"),"VAR","")))</f>
      </c>
      <c r="F15" s="311"/>
      <c r="G15" s="311"/>
      <c r="H15" s="311"/>
      <c r="I15" s="83">
        <f ca="1">IF(AND(H15&gt;0,ISNUMBER(H15),ISNUMBER(F15)),ROUND(((F15*tcdividend)/(H15*qtydividend)),3)/UcDividend,IF(AND(ISTEXT(H15),LEFT(CELL("format",H15),1)&lt;&gt;"\"),"VAR",IF(AND(ISTEXT(F15),LEFT(CELL("format",F15),1)&lt;&gt;"\"),"VAR","")))</f>
      </c>
      <c r="J15" s="311"/>
      <c r="K15" s="311"/>
      <c r="L15" s="312"/>
      <c r="M15" s="83">
        <f ca="1">IF(AND(K15&gt;0,ISNUMBER(K15),ISNUMBER(J15)),ROUND(((J15*tcdividend)/(K15*qtydividend)),3)/UcDividend,IF(AND(ISTEXT(K15),LEFT(CELL("format",K15),1)&lt;&gt;"\"),"VAR",IF(AND(ISTEXT(J15),LEFT(CELL("format",J15),1)&lt;&gt;"\"),"VAR","")))</f>
      </c>
      <c r="N15" s="311"/>
      <c r="O15" s="311"/>
      <c r="P15" s="311"/>
      <c r="Q15" s="83">
        <f ca="1">IF(AND(P15&gt;0,ISNUMBER(P15),ISNUMBER(N15)),ROUND(((N15*tcdividend)/(P15*qtydividend)),3)/UcDividend,IF(AND(ISTEXT(P15),LEFT(CELL("format",P15),1)&lt;&gt;"\"),"VAR",IF(AND(ISTEXT(N15),LEFT(CELL("format",N15),1)&lt;&gt;"\"),"VAR","")))</f>
      </c>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row>
    <row r="16" spans="1:48" s="92" customFormat="1" ht="9.75" customHeight="1">
      <c r="A16" s="317" t="s">
        <v>150</v>
      </c>
      <c r="B16" s="310"/>
      <c r="C16" s="311">
        <v>37500</v>
      </c>
      <c r="D16" s="311"/>
      <c r="E16" s="83"/>
      <c r="F16" s="311">
        <v>21500</v>
      </c>
      <c r="G16" s="311"/>
      <c r="H16" s="311"/>
      <c r="I16" s="83"/>
      <c r="J16" s="311">
        <v>24093</v>
      </c>
      <c r="K16" s="311"/>
      <c r="L16" s="312"/>
      <c r="M16" s="83"/>
      <c r="N16" s="311"/>
      <c r="O16" s="311"/>
      <c r="P16" s="311"/>
      <c r="Q16" s="83"/>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row>
    <row r="17" spans="1:48" s="92" customFormat="1" ht="9.75" customHeight="1">
      <c r="A17" s="317" t="s">
        <v>151</v>
      </c>
      <c r="B17" s="310"/>
      <c r="C17" s="311"/>
      <c r="D17" s="311"/>
      <c r="E17" s="83"/>
      <c r="F17" s="311"/>
      <c r="G17" s="311"/>
      <c r="H17" s="311"/>
      <c r="I17" s="83"/>
      <c r="J17" s="311">
        <v>5900</v>
      </c>
      <c r="K17" s="311"/>
      <c r="L17" s="312"/>
      <c r="M17" s="83"/>
      <c r="N17" s="311"/>
      <c r="O17" s="311"/>
      <c r="P17" s="311"/>
      <c r="Q17" s="83"/>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row>
    <row r="18" spans="1:23" s="90" customFormat="1" ht="9.75" customHeight="1">
      <c r="A18" s="85" t="s">
        <v>57</v>
      </c>
      <c r="B18" s="86"/>
      <c r="C18" s="87">
        <f>SUM(C16:C17)</f>
        <v>37500</v>
      </c>
      <c r="D18" s="87"/>
      <c r="E18" s="88">
        <f>IF(D18=0,0,C18/D18)</f>
        <v>0</v>
      </c>
      <c r="F18" s="87">
        <f>SUM(F16:F17)</f>
        <v>21500</v>
      </c>
      <c r="G18" s="87"/>
      <c r="H18" s="87"/>
      <c r="I18" s="88">
        <f>IF(H18=0,0,F18/H18)</f>
        <v>0</v>
      </c>
      <c r="J18" s="87">
        <f>SUM(J16:J17)</f>
        <v>29993</v>
      </c>
      <c r="K18" s="87"/>
      <c r="L18" s="89"/>
      <c r="M18" s="88">
        <f>IF(K18=0,0,J18/K18)</f>
        <v>0</v>
      </c>
      <c r="N18" s="87">
        <f>SUM(N16:N17)</f>
        <v>0</v>
      </c>
      <c r="O18" s="87"/>
      <c r="P18" s="87"/>
      <c r="Q18" s="88">
        <f>IF(P18=0,0,N18/P18)</f>
        <v>0</v>
      </c>
      <c r="W18" s="91"/>
    </row>
    <row r="19" spans="1:48" s="93" customFormat="1" ht="9.75" customHeight="1">
      <c r="A19" s="318"/>
      <c r="B19" s="310"/>
      <c r="C19" s="311"/>
      <c r="D19" s="311"/>
      <c r="E19" s="83">
        <f aca="true" ca="1" t="shared" si="0" ref="E19:E28">IF(AND(D19&gt;0,ISNUMBER(D19),ISNUMBER(C19)),ROUND(((C19*tcdividend)/(D19*qtydividend)),3)/UcDividend,IF(AND(ISTEXT(D19),LEFT(CELL("format",D19),1)&lt;&gt;"\"),"VAR",IF(AND(ISTEXT(C19),LEFT(CELL("format",C19),1)&lt;&gt;"\"),"VAR","")))</f>
      </c>
      <c r="F19" s="311"/>
      <c r="G19" s="311"/>
      <c r="H19" s="311"/>
      <c r="I19" s="83">
        <f aca="true" ca="1" t="shared" si="1" ref="I19:I28">IF(AND(H19&gt;0,ISNUMBER(H19),ISNUMBER(F19)),ROUND(((F19*tcdividend)/(H19*qtydividend)),3)/UcDividend,IF(AND(ISTEXT(H19),LEFT(CELL("format",H19),1)&lt;&gt;"\"),"VAR",IF(AND(ISTEXT(F19),LEFT(CELL("format",F19),1)&lt;&gt;"\"),"VAR","")))</f>
      </c>
      <c r="J19" s="311"/>
      <c r="K19" s="311"/>
      <c r="L19" s="312"/>
      <c r="M19" s="83">
        <f aca="true" ca="1" t="shared" si="2" ref="M19:M28">IF(AND(K19&gt;0,ISNUMBER(K19),ISNUMBER(J19)),ROUND(((J19*tcdividend)/(K19*qtydividend)),3)/UcDividend,IF(AND(ISTEXT(K19),LEFT(CELL("format",K19),1)&lt;&gt;"\"),"VAR",IF(AND(ISTEXT(J19),LEFT(CELL("format",J19),1)&lt;&gt;"\"),"VAR","")))</f>
      </c>
      <c r="N19" s="311"/>
      <c r="O19" s="311"/>
      <c r="P19" s="311"/>
      <c r="Q19" s="83">
        <f aca="true" ca="1" t="shared" si="3" ref="Q19:Q28">IF(AND(P19&gt;0,ISNUMBER(P19),ISNUMBER(N19)),ROUND(((N19*tcdividend)/(P19*qtydividend)),3)/UcDividend,IF(AND(ISTEXT(P19),LEFT(CELL("format",P19),1)&lt;&gt;"\"),"VAR",IF(AND(ISTEXT(N19),LEFT(CELL("format",N19),1)&lt;&gt;"\"),"VAR","")))</f>
      </c>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row>
    <row r="20" spans="1:48" s="55" customFormat="1" ht="9.75" customHeight="1">
      <c r="A20" s="322" t="s">
        <v>59</v>
      </c>
      <c r="B20" s="310"/>
      <c r="C20" s="311"/>
      <c r="D20" s="311"/>
      <c r="E20" s="83">
        <f ca="1" t="shared" si="0"/>
      </c>
      <c r="F20" s="311"/>
      <c r="G20" s="311"/>
      <c r="H20" s="311"/>
      <c r="I20" s="83">
        <f ca="1" t="shared" si="1"/>
      </c>
      <c r="J20" s="311"/>
      <c r="K20" s="311"/>
      <c r="L20" s="312"/>
      <c r="M20" s="83">
        <f ca="1" t="shared" si="2"/>
      </c>
      <c r="N20" s="311"/>
      <c r="O20" s="311"/>
      <c r="P20" s="311"/>
      <c r="Q20" s="83">
        <f ca="1" t="shared" si="3"/>
      </c>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row>
    <row r="21" spans="1:48" s="55" customFormat="1" ht="9.75" customHeight="1">
      <c r="A21" s="317" t="s">
        <v>60</v>
      </c>
      <c r="B21" s="310"/>
      <c r="C21" s="311">
        <v>29773</v>
      </c>
      <c r="D21" s="311"/>
      <c r="E21" s="83">
        <f ca="1" t="shared" si="0"/>
      </c>
      <c r="F21" s="311">
        <v>28334</v>
      </c>
      <c r="G21" s="311"/>
      <c r="H21" s="311"/>
      <c r="I21" s="83">
        <f ca="1" t="shared" si="1"/>
      </c>
      <c r="J21" s="311">
        <v>35204</v>
      </c>
      <c r="K21" s="311"/>
      <c r="L21" s="312"/>
      <c r="M21" s="83">
        <f ca="1" t="shared" si="2"/>
      </c>
      <c r="N21" s="311"/>
      <c r="O21" s="311"/>
      <c r="P21" s="311"/>
      <c r="Q21" s="83">
        <f ca="1" t="shared" si="3"/>
      </c>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row>
    <row r="22" spans="1:48" s="92" customFormat="1" ht="9.75" customHeight="1">
      <c r="A22" s="317" t="s">
        <v>61</v>
      </c>
      <c r="B22" s="310"/>
      <c r="C22" s="311">
        <v>23591</v>
      </c>
      <c r="D22" s="311"/>
      <c r="E22" s="83">
        <f ca="1" t="shared" si="0"/>
      </c>
      <c r="F22" s="311">
        <v>22861</v>
      </c>
      <c r="G22" s="311"/>
      <c r="H22" s="311"/>
      <c r="I22" s="83">
        <f ca="1" t="shared" si="1"/>
      </c>
      <c r="J22" s="311">
        <v>27353</v>
      </c>
      <c r="K22" s="311"/>
      <c r="L22" s="312"/>
      <c r="M22" s="83">
        <f ca="1" t="shared" si="2"/>
      </c>
      <c r="N22" s="311"/>
      <c r="O22" s="311"/>
      <c r="P22" s="311"/>
      <c r="Q22" s="83">
        <f ca="1" t="shared" si="3"/>
      </c>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row>
    <row r="23" spans="1:48" s="94" customFormat="1" ht="9.75" customHeight="1">
      <c r="A23" s="317" t="s">
        <v>62</v>
      </c>
      <c r="B23" s="310"/>
      <c r="C23" s="311">
        <v>19818</v>
      </c>
      <c r="D23" s="311"/>
      <c r="E23" s="83">
        <f ca="1" t="shared" si="0"/>
      </c>
      <c r="F23" s="311">
        <v>16955</v>
      </c>
      <c r="G23" s="311"/>
      <c r="H23" s="311"/>
      <c r="I23" s="83">
        <f ca="1" t="shared" si="1"/>
      </c>
      <c r="J23" s="311">
        <v>21476</v>
      </c>
      <c r="K23" s="311"/>
      <c r="L23" s="312"/>
      <c r="M23" s="83">
        <f ca="1" t="shared" si="2"/>
      </c>
      <c r="N23" s="311"/>
      <c r="O23" s="311"/>
      <c r="P23" s="311"/>
      <c r="Q23" s="83">
        <f ca="1" t="shared" si="3"/>
      </c>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row>
    <row r="24" spans="1:48" s="94" customFormat="1" ht="9.75" customHeight="1">
      <c r="A24" s="317" t="s">
        <v>63</v>
      </c>
      <c r="B24" s="310"/>
      <c r="C24" s="311">
        <v>15806</v>
      </c>
      <c r="D24" s="311"/>
      <c r="E24" s="83">
        <f ca="1" t="shared" si="0"/>
      </c>
      <c r="F24" s="311">
        <v>10327</v>
      </c>
      <c r="G24" s="311"/>
      <c r="H24" s="311"/>
      <c r="I24" s="83">
        <f ca="1" t="shared" si="1"/>
      </c>
      <c r="J24" s="311">
        <v>13957</v>
      </c>
      <c r="K24" s="311"/>
      <c r="L24" s="312"/>
      <c r="M24" s="83">
        <f ca="1" t="shared" si="2"/>
      </c>
      <c r="N24" s="311"/>
      <c r="O24" s="311"/>
      <c r="P24" s="311"/>
      <c r="Q24" s="83">
        <f ca="1" t="shared" si="3"/>
      </c>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row>
    <row r="25" spans="1:48" s="94" customFormat="1" ht="9.75" customHeight="1">
      <c r="A25" s="317" t="s">
        <v>64</v>
      </c>
      <c r="B25" s="310"/>
      <c r="C25" s="311">
        <v>1500</v>
      </c>
      <c r="D25" s="311"/>
      <c r="E25" s="83">
        <f ca="1" t="shared" si="0"/>
      </c>
      <c r="F25" s="311">
        <v>1500</v>
      </c>
      <c r="G25" s="311"/>
      <c r="H25" s="311"/>
      <c r="I25" s="83">
        <f ca="1" t="shared" si="1"/>
      </c>
      <c r="J25" s="311">
        <v>1500</v>
      </c>
      <c r="K25" s="311"/>
      <c r="L25" s="312"/>
      <c r="M25" s="83">
        <f ca="1" t="shared" si="2"/>
      </c>
      <c r="N25" s="311"/>
      <c r="O25" s="311"/>
      <c r="P25" s="311"/>
      <c r="Q25" s="83">
        <f ca="1" t="shared" si="3"/>
      </c>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row>
    <row r="26" spans="1:48" s="94" customFormat="1" ht="9.75" customHeight="1">
      <c r="A26" s="317" t="s">
        <v>65</v>
      </c>
      <c r="B26" s="310"/>
      <c r="C26" s="311">
        <v>8962</v>
      </c>
      <c r="D26" s="311"/>
      <c r="E26" s="83">
        <f ca="1" t="shared" si="0"/>
      </c>
      <c r="F26" s="311">
        <v>8963</v>
      </c>
      <c r="G26" s="311"/>
      <c r="H26" s="311"/>
      <c r="I26" s="83">
        <f ca="1" t="shared" si="1"/>
      </c>
      <c r="J26" s="311">
        <v>8685</v>
      </c>
      <c r="K26" s="311"/>
      <c r="L26" s="312"/>
      <c r="M26" s="83">
        <f ca="1" t="shared" si="2"/>
      </c>
      <c r="N26" s="311"/>
      <c r="O26" s="311"/>
      <c r="P26" s="311"/>
      <c r="Q26" s="83">
        <f ca="1" t="shared" si="3"/>
      </c>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row>
    <row r="27" spans="1:48" s="84" customFormat="1" ht="9.75" customHeight="1">
      <c r="A27" s="309" t="s">
        <v>66</v>
      </c>
      <c r="B27" s="310"/>
      <c r="C27" s="311">
        <v>5200</v>
      </c>
      <c r="D27" s="311"/>
      <c r="E27" s="83">
        <f ca="1" t="shared" si="0"/>
      </c>
      <c r="F27" s="311"/>
      <c r="G27" s="311"/>
      <c r="H27" s="311"/>
      <c r="I27" s="83">
        <f ca="1" t="shared" si="1"/>
      </c>
      <c r="J27" s="311"/>
      <c r="K27" s="311"/>
      <c r="L27" s="312"/>
      <c r="M27" s="83">
        <f ca="1" t="shared" si="2"/>
      </c>
      <c r="N27" s="311"/>
      <c r="O27" s="311"/>
      <c r="P27" s="311"/>
      <c r="Q27" s="83">
        <f ca="1" t="shared" si="3"/>
      </c>
      <c r="R27" s="314"/>
      <c r="S27" s="314"/>
      <c r="T27" s="314"/>
      <c r="U27" s="314"/>
      <c r="V27" s="314"/>
      <c r="W27" s="315"/>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row>
    <row r="28" spans="1:48" s="84" customFormat="1" ht="9.75" customHeight="1">
      <c r="A28" s="309"/>
      <c r="B28" s="310"/>
      <c r="C28" s="311"/>
      <c r="D28" s="311"/>
      <c r="E28" s="83">
        <f ca="1" t="shared" si="0"/>
      </c>
      <c r="F28" s="311"/>
      <c r="G28" s="311"/>
      <c r="H28" s="311"/>
      <c r="I28" s="83">
        <f ca="1" t="shared" si="1"/>
      </c>
      <c r="J28" s="311"/>
      <c r="K28" s="311"/>
      <c r="L28" s="312"/>
      <c r="M28" s="83">
        <f ca="1" t="shared" si="2"/>
      </c>
      <c r="N28" s="311"/>
      <c r="O28" s="311"/>
      <c r="P28" s="311"/>
      <c r="Q28" s="83">
        <f ca="1" t="shared" si="3"/>
      </c>
      <c r="R28" s="314"/>
      <c r="S28" s="314"/>
      <c r="T28" s="314"/>
      <c r="U28" s="314"/>
      <c r="V28" s="314"/>
      <c r="W28" s="315"/>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row>
    <row r="29" spans="1:23" s="90" customFormat="1" ht="9.75" customHeight="1">
      <c r="A29" s="85" t="s">
        <v>57</v>
      </c>
      <c r="B29" s="86"/>
      <c r="C29" s="87">
        <f>SUM(C19:C28)</f>
        <v>104650</v>
      </c>
      <c r="D29" s="87"/>
      <c r="E29" s="88">
        <f>IF(D29=0,0,C29/D29)</f>
        <v>0</v>
      </c>
      <c r="F29" s="87">
        <f>SUM(F19:F28)</f>
        <v>88940</v>
      </c>
      <c r="G29" s="87"/>
      <c r="H29" s="87"/>
      <c r="I29" s="88">
        <f>IF(H29=0,0,F29/H29)</f>
        <v>0</v>
      </c>
      <c r="J29" s="87">
        <f>SUM(J19:J28)</f>
        <v>108175</v>
      </c>
      <c r="K29" s="87"/>
      <c r="L29" s="89"/>
      <c r="M29" s="88">
        <f>IF(K29=0,0,J29/K29)</f>
        <v>0</v>
      </c>
      <c r="N29" s="87">
        <f>SUM(N19:N28)</f>
        <v>0</v>
      </c>
      <c r="O29" s="87"/>
      <c r="P29" s="87"/>
      <c r="Q29" s="88">
        <f>IF(P29=0,0,N29/P29)</f>
        <v>0</v>
      </c>
      <c r="W29" s="91"/>
    </row>
    <row r="30" spans="1:48" s="84" customFormat="1" ht="9.75" customHeight="1">
      <c r="A30" s="309"/>
      <c r="B30" s="310"/>
      <c r="C30" s="311"/>
      <c r="D30" s="311"/>
      <c r="E30" s="83">
        <f ca="1">IF(AND(D30&gt;0,ISNUMBER(D30),ISNUMBER(C30)),ROUND(((C30*tcdividend)/(D30*qtydividend)),3)/UcDividend,IF(AND(ISTEXT(D30),LEFT(CELL("format",D30),1)&lt;&gt;"\"),"VAR",IF(AND(ISTEXT(C30),LEFT(CELL("format",C30),1)&lt;&gt;"\"),"VAR","")))</f>
      </c>
      <c r="F30" s="311"/>
      <c r="G30" s="311"/>
      <c r="H30" s="311"/>
      <c r="I30" s="83">
        <f ca="1">IF(AND(H30&gt;0,ISNUMBER(H30),ISNUMBER(F30)),ROUND(((F30*tcdividend)/(H30*qtydividend)),3)/UcDividend,IF(AND(ISTEXT(H30),LEFT(CELL("format",H30),1)&lt;&gt;"\"),"VAR",IF(AND(ISTEXT(F30),LEFT(CELL("format",F30),1)&lt;&gt;"\"),"VAR","")))</f>
      </c>
      <c r="J30" s="311"/>
      <c r="K30" s="311"/>
      <c r="L30" s="312"/>
      <c r="M30" s="83">
        <f ca="1">IF(AND(K30&gt;0,ISNUMBER(K30),ISNUMBER(J30)),ROUND(((J30*tcdividend)/(K30*qtydividend)),3)/UcDividend,IF(AND(ISTEXT(K30),LEFT(CELL("format",K30),1)&lt;&gt;"\"),"VAR",IF(AND(ISTEXT(J30),LEFT(CELL("format",J30),1)&lt;&gt;"\"),"VAR","")))</f>
      </c>
      <c r="N30" s="311"/>
      <c r="O30" s="311"/>
      <c r="P30" s="311"/>
      <c r="Q30" s="83">
        <f ca="1">IF(AND(P30&gt;0,ISNUMBER(P30),ISNUMBER(N30)),ROUND(((N30*tcdividend)/(P30*qtydividend)),3)/UcDividend,IF(AND(ISTEXT(P30),LEFT(CELL("format",P30),1)&lt;&gt;"\"),"VAR",IF(AND(ISTEXT(N30),LEFT(CELL("format",N30),1)&lt;&gt;"\"),"VAR","")))</f>
      </c>
      <c r="R30" s="314"/>
      <c r="S30" s="314"/>
      <c r="T30" s="314"/>
      <c r="U30" s="314"/>
      <c r="V30" s="314"/>
      <c r="W30" s="315"/>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row>
    <row r="31" spans="1:48" s="84" customFormat="1" ht="9.75" customHeight="1">
      <c r="A31" s="309"/>
      <c r="B31" s="310"/>
      <c r="C31" s="311"/>
      <c r="D31" s="311"/>
      <c r="E31" s="83"/>
      <c r="F31" s="311"/>
      <c r="G31" s="311"/>
      <c r="H31" s="311"/>
      <c r="I31" s="83"/>
      <c r="J31" s="311"/>
      <c r="K31" s="311"/>
      <c r="L31" s="312"/>
      <c r="M31" s="83"/>
      <c r="N31" s="311"/>
      <c r="O31" s="311"/>
      <c r="P31" s="311"/>
      <c r="Q31" s="83"/>
      <c r="R31" s="314"/>
      <c r="S31" s="314"/>
      <c r="T31" s="314"/>
      <c r="U31" s="314"/>
      <c r="V31" s="314"/>
      <c r="W31" s="315"/>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row>
    <row r="32" spans="1:48" s="84" customFormat="1" ht="9.75" customHeight="1">
      <c r="A32" s="309"/>
      <c r="B32" s="310"/>
      <c r="C32" s="311"/>
      <c r="D32" s="311"/>
      <c r="E32" s="83">
        <f ca="1">IF(AND(D32&gt;0,ISNUMBER(D32),ISNUMBER(C32)),ROUND(((C32*tcdividend)/(D32*qtydividend)),3)/UcDividend,IF(AND(ISTEXT(D32),LEFT(CELL("format",D32),1)&lt;&gt;"\"),"VAR",IF(AND(ISTEXT(C32),LEFT(CELL("format",C32),1)&lt;&gt;"\"),"VAR","")))</f>
      </c>
      <c r="F32" s="311"/>
      <c r="G32" s="311"/>
      <c r="H32" s="311"/>
      <c r="I32" s="83">
        <f ca="1">IF(AND(H32&gt;0,ISNUMBER(H32),ISNUMBER(F32)),ROUND(((F32*tcdividend)/(H32*qtydividend)),3)/UcDividend,IF(AND(ISTEXT(H32),LEFT(CELL("format",H32),1)&lt;&gt;"\"),"VAR",IF(AND(ISTEXT(F32),LEFT(CELL("format",F32),1)&lt;&gt;"\"),"VAR","")))</f>
      </c>
      <c r="J32" s="311"/>
      <c r="K32" s="311"/>
      <c r="L32" s="312"/>
      <c r="M32" s="83">
        <f ca="1">IF(AND(K32&gt;0,ISNUMBER(K32),ISNUMBER(J32)),ROUND(((J32*tcdividend)/(K32*qtydividend)),3)/UcDividend,IF(AND(ISTEXT(K32),LEFT(CELL("format",K32),1)&lt;&gt;"\"),"VAR",IF(AND(ISTEXT(J32),LEFT(CELL("format",J32),1)&lt;&gt;"\"),"VAR","")))</f>
      </c>
      <c r="N32" s="311"/>
      <c r="O32" s="311"/>
      <c r="P32" s="311"/>
      <c r="Q32" s="83">
        <f ca="1">IF(AND(P32&gt;0,ISNUMBER(P32),ISNUMBER(N32)),ROUND(((N32*tcdividend)/(P32*qtydividend)),3)/UcDividend,IF(AND(ISTEXT(P32),LEFT(CELL("format",P32),1)&lt;&gt;"\"),"VAR",IF(AND(ISTEXT(N32),LEFT(CELL("format",N32),1)&lt;&gt;"\"),"VAR","")))</f>
      </c>
      <c r="R32" s="314"/>
      <c r="S32" s="314"/>
      <c r="T32" s="314"/>
      <c r="U32" s="314"/>
      <c r="V32" s="314"/>
      <c r="W32" s="315"/>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row>
    <row r="33" spans="1:23" s="90" customFormat="1" ht="9.75" customHeight="1">
      <c r="A33" s="85"/>
      <c r="B33" s="86"/>
      <c r="C33" s="87"/>
      <c r="D33" s="87"/>
      <c r="E33" s="88"/>
      <c r="F33" s="87"/>
      <c r="G33" s="87"/>
      <c r="H33" s="87"/>
      <c r="I33" s="88"/>
      <c r="J33" s="87"/>
      <c r="K33" s="87"/>
      <c r="L33" s="89"/>
      <c r="M33" s="88"/>
      <c r="N33" s="87"/>
      <c r="O33" s="87"/>
      <c r="P33" s="87"/>
      <c r="Q33" s="88"/>
      <c r="W33" s="91"/>
    </row>
    <row r="34" spans="1:48" s="84" customFormat="1" ht="9.75" customHeight="1">
      <c r="A34" s="309"/>
      <c r="B34" s="310"/>
      <c r="C34" s="311"/>
      <c r="D34" s="311"/>
      <c r="E34" s="83">
        <f ca="1">IF(AND(D34&gt;0,ISNUMBER(D34),ISNUMBER(C34)),ROUND(((C34*tcdividend)/(D34*qtydividend)),3)/UcDividend,IF(AND(ISTEXT(D34),LEFT(CELL("format",D34),1)&lt;&gt;"\"),"VAR",IF(AND(ISTEXT(C34),LEFT(CELL("format",C34),1)&lt;&gt;"\"),"VAR","")))</f>
      </c>
      <c r="F34" s="311"/>
      <c r="G34" s="311"/>
      <c r="H34" s="311"/>
      <c r="I34" s="83">
        <f ca="1">IF(AND(H34&gt;0,ISNUMBER(H34),ISNUMBER(F34)),ROUND(((F34*tcdividend)/(H34*qtydividend)),3)/UcDividend,IF(AND(ISTEXT(H34),LEFT(CELL("format",H34),1)&lt;&gt;"\"),"VAR",IF(AND(ISTEXT(F34),LEFT(CELL("format",F34),1)&lt;&gt;"\"),"VAR","")))</f>
      </c>
      <c r="J34" s="311"/>
      <c r="K34" s="311"/>
      <c r="L34" s="312"/>
      <c r="M34" s="83">
        <f ca="1">IF(AND(K34&gt;0,ISNUMBER(K34),ISNUMBER(J34)),ROUND(((J34*tcdividend)/(K34*qtydividend)),3)/UcDividend,IF(AND(ISTEXT(K34),LEFT(CELL("format",K34),1)&lt;&gt;"\"),"VAR",IF(AND(ISTEXT(J34),LEFT(CELL("format",J34),1)&lt;&gt;"\"),"VAR","")))</f>
      </c>
      <c r="N34" s="311"/>
      <c r="O34" s="311"/>
      <c r="P34" s="311"/>
      <c r="Q34" s="83">
        <f ca="1">IF(AND(P34&gt;0,ISNUMBER(P34),ISNUMBER(N34)),ROUND(((N34*tcdividend)/(P34*qtydividend)),3)/UcDividend,IF(AND(ISTEXT(P34),LEFT(CELL("format",P34),1)&lt;&gt;"\"),"VAR",IF(AND(ISTEXT(N34),LEFT(CELL("format",N34),1)&lt;&gt;"\"),"VAR","")))</f>
      </c>
      <c r="R34" s="314"/>
      <c r="S34" s="314"/>
      <c r="T34" s="314"/>
      <c r="U34" s="314"/>
      <c r="V34" s="314"/>
      <c r="W34" s="315"/>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row>
    <row r="35" spans="1:23" s="90" customFormat="1" ht="9.75" customHeight="1">
      <c r="A35" s="85" t="s">
        <v>67</v>
      </c>
      <c r="B35" s="86"/>
      <c r="C35" s="87">
        <f>SUM(C33,C29,C18,C13,C10)</f>
        <v>306650</v>
      </c>
      <c r="D35" s="87"/>
      <c r="E35" s="88">
        <f>IF(D35=0,0,C35/D35)</f>
        <v>0</v>
      </c>
      <c r="F35" s="87">
        <f>SUM(F33,F29,F18,F13,F10)</f>
        <v>291840</v>
      </c>
      <c r="G35" s="87"/>
      <c r="H35" s="87"/>
      <c r="I35" s="88">
        <f>IF(H35=0,0,F35/H35)</f>
        <v>0</v>
      </c>
      <c r="J35" s="87">
        <f>SUM(J33,J29,J18,J13,J10)</f>
        <v>649555</v>
      </c>
      <c r="K35" s="87"/>
      <c r="L35" s="89"/>
      <c r="M35" s="88">
        <f>IF(K35=0,0,J35/K35)</f>
        <v>0</v>
      </c>
      <c r="N35" s="87">
        <f>SUM(N33,N29,N18,N13,N10)</f>
        <v>0</v>
      </c>
      <c r="O35" s="87"/>
      <c r="P35" s="87"/>
      <c r="Q35" s="88">
        <f>IF(P35=0,0,N35/P35)</f>
        <v>0</v>
      </c>
      <c r="W35" s="91"/>
    </row>
    <row r="36" spans="1:48" s="55" customFormat="1" ht="9.75" customHeight="1">
      <c r="A36" s="317" t="s">
        <v>68</v>
      </c>
      <c r="B36" s="310"/>
      <c r="C36" s="311"/>
      <c r="D36" s="311"/>
      <c r="E36" s="83">
        <f ca="1">IF(AND(D36&gt;0,ISNUMBER(D36),ISNUMBER(C36)),ROUND(((C36*tcdividend)/(D36*qtydividend)),3)/UcDividend,IF(AND(ISTEXT(D36),LEFT(CELL("format",D36),1)&lt;&gt;"\"),"VAR",IF(AND(ISTEXT(C36),LEFT(CELL("format",C36),1)&lt;&gt;"\"),"VAR","")))</f>
      </c>
      <c r="F36" s="311"/>
      <c r="G36" s="311"/>
      <c r="H36" s="311"/>
      <c r="I36" s="83">
        <f ca="1">IF(AND(H36&gt;0,ISNUMBER(H36),ISNUMBER(F36)),ROUND(((F36*tcdividend)/(H36*qtydividend)),3)/UcDividend,IF(AND(ISTEXT(H36),LEFT(CELL("format",H36),1)&lt;&gt;"\"),"VAR",IF(AND(ISTEXT(F36),LEFT(CELL("format",F36),1)&lt;&gt;"\"),"VAR","")))</f>
      </c>
      <c r="J36" s="311"/>
      <c r="K36" s="311"/>
      <c r="L36" s="312"/>
      <c r="M36" s="83">
        <f ca="1">IF(AND(K36&gt;0,ISNUMBER(K36),ISNUMBER(J36)),ROUND(((J36*tcdividend)/(K36*qtydividend)),3)/UcDividend,IF(AND(ISTEXT(K36),LEFT(CELL("format",K36),1)&lt;&gt;"\"),"VAR",IF(AND(ISTEXT(J36),LEFT(CELL("format",J36),1)&lt;&gt;"\"),"VAR","")))</f>
      </c>
      <c r="N36" s="311"/>
      <c r="O36" s="311"/>
      <c r="P36" s="311"/>
      <c r="Q36" s="83">
        <f ca="1">IF(AND(P36&gt;0,ISNUMBER(P36),ISNUMBER(N36)),ROUND(((N36*tcdividend)/(P36*qtydividend)),3)/UcDividend,IF(AND(ISTEXT(P36),LEFT(CELL("format",P36),1)&lt;&gt;"\"),"VAR",IF(AND(ISTEXT(N36),LEFT(CELL("format",N36),1)&lt;&gt;"\"),"VAR","")))</f>
      </c>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row>
    <row r="37" spans="1:48" s="55" customFormat="1" ht="9.75" customHeight="1">
      <c r="A37" s="317" t="s">
        <v>69</v>
      </c>
      <c r="B37" s="310"/>
      <c r="C37" s="311"/>
      <c r="D37" s="311"/>
      <c r="E37" s="83">
        <f ca="1">IF(AND(D37&gt;0,ISNUMBER(D37),ISNUMBER(C37)),ROUND(((C37*tcdividend)/(D37*qtydividend)),3)/UcDividend,IF(AND(ISTEXT(D37),LEFT(CELL("format",D37),1)&lt;&gt;"\"),"VAR",IF(AND(ISTEXT(C37),LEFT(CELL("format",C37),1)&lt;&gt;"\"),"VAR","")))</f>
      </c>
      <c r="F37" s="311"/>
      <c r="G37" s="311"/>
      <c r="H37" s="311"/>
      <c r="I37" s="83">
        <f ca="1">IF(AND(H37&gt;0,ISNUMBER(H37),ISNUMBER(F37)),ROUND(((F37*tcdividend)/(H37*qtydividend)),3)/UcDividend,IF(AND(ISTEXT(H37),LEFT(CELL("format",H37),1)&lt;&gt;"\"),"VAR",IF(AND(ISTEXT(F37),LEFT(CELL("format",F37),1)&lt;&gt;"\"),"VAR","")))</f>
      </c>
      <c r="J37" s="311"/>
      <c r="K37" s="311"/>
      <c r="L37" s="312"/>
      <c r="M37" s="83">
        <f ca="1">IF(AND(K37&gt;0,ISNUMBER(K37),ISNUMBER(J37)),ROUND(((J37*tcdividend)/(K37*qtydividend)),3)/UcDividend,IF(AND(ISTEXT(K37),LEFT(CELL("format",K37),1)&lt;&gt;"\"),"VAR",IF(AND(ISTEXT(J37),LEFT(CELL("format",J37),1)&lt;&gt;"\"),"VAR","")))</f>
      </c>
      <c r="N37" s="311"/>
      <c r="O37" s="311"/>
      <c r="P37" s="311"/>
      <c r="Q37" s="83">
        <f ca="1">IF(AND(P37&gt;0,ISNUMBER(P37),ISNUMBER(N37)),ROUND(((N37*tcdividend)/(P37*qtydividend)),3)/UcDividend,IF(AND(ISTEXT(P37),LEFT(CELL("format",P37),1)&lt;&gt;"\"),"VAR",IF(AND(ISTEXT(N37),LEFT(CELL("format",N37),1)&lt;&gt;"\"),"VAR","")))</f>
      </c>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row>
    <row r="38" spans="1:48" s="55" customFormat="1" ht="9.75" customHeight="1">
      <c r="A38" s="317" t="s">
        <v>31</v>
      </c>
      <c r="B38" s="310"/>
      <c r="C38" s="311">
        <v>19950</v>
      </c>
      <c r="D38" s="311"/>
      <c r="E38" s="83">
        <f ca="1">IF(AND(D38&gt;0,ISNUMBER(D38),ISNUMBER(C38)),ROUND(((C38*tcdividend)/(D38*qtydividend)),3)/UcDividend,IF(AND(ISTEXT(D38),LEFT(CELL("format",D38),1)&lt;&gt;"\"),"VAR",IF(AND(ISTEXT(C38),LEFT(CELL("format",C38),1)&lt;&gt;"\"),"VAR","")))</f>
      </c>
      <c r="F38" s="311">
        <v>17200</v>
      </c>
      <c r="G38" s="311"/>
      <c r="H38" s="311"/>
      <c r="I38" s="83">
        <f ca="1">IF(AND(H38&gt;0,ISNUMBER(H38),ISNUMBER(F38)),ROUND(((F38*tcdividend)/(H38*qtydividend)),3)/UcDividend,IF(AND(ISTEXT(H38),LEFT(CELL("format",H38),1)&lt;&gt;"\"),"VAR",IF(AND(ISTEXT(F38),LEFT(CELL("format",F38),1)&lt;&gt;"\"),"VAR","")))</f>
      </c>
      <c r="J38" s="311">
        <v>16300</v>
      </c>
      <c r="K38" s="311"/>
      <c r="L38" s="312"/>
      <c r="M38" s="83">
        <f ca="1">IF(AND(K38&gt;0,ISNUMBER(K38),ISNUMBER(J38)),ROUND(((J38*tcdividend)/(K38*qtydividend)),3)/UcDividend,IF(AND(ISTEXT(K38),LEFT(CELL("format",K38),1)&lt;&gt;"\"),"VAR",IF(AND(ISTEXT(J38),LEFT(CELL("format",J38),1)&lt;&gt;"\"),"VAR","")))</f>
      </c>
      <c r="N38" s="311"/>
      <c r="O38" s="311"/>
      <c r="P38" s="311"/>
      <c r="Q38" s="83">
        <f ca="1">IF(AND(P38&gt;0,ISNUMBER(P38),ISNUMBER(N38)),ROUND(((N38*tcdividend)/(P38*qtydividend)),3)/UcDividend,IF(AND(ISTEXT(P38),LEFT(CELL("format",P38),1)&lt;&gt;"\"),"VAR",IF(AND(ISTEXT(N38),LEFT(CELL("format",N38),1)&lt;&gt;"\"),"VAR","")))</f>
      </c>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row>
    <row r="39" spans="1:48" s="55" customFormat="1" ht="9.75" customHeight="1">
      <c r="A39" s="317" t="s">
        <v>70</v>
      </c>
      <c r="B39" s="310"/>
      <c r="C39" s="311">
        <v>47706</v>
      </c>
      <c r="D39" s="311"/>
      <c r="E39" s="83">
        <f ca="1">IF(AND(D39&gt;0,ISNUMBER(D39),ISNUMBER(C39)),ROUND(((C39*tcdividend)/(D39*qtydividend)),3)/UcDividend,IF(AND(ISTEXT(D39),LEFT(CELL("format",D39),1)&lt;&gt;"\"),"VAR",IF(AND(ISTEXT(C39),LEFT(CELL("format",C39),1)&lt;&gt;"\"),"VAR","")))</f>
      </c>
      <c r="F39" s="311">
        <v>48652</v>
      </c>
      <c r="G39" s="311"/>
      <c r="H39" s="311"/>
      <c r="I39" s="83">
        <f ca="1">IF(AND(H39&gt;0,ISNUMBER(H39),ISNUMBER(F39)),ROUND(((F39*tcdividend)/(H39*qtydividend)),3)/UcDividend,IF(AND(ISTEXT(H39),LEFT(CELL("format",H39),1)&lt;&gt;"\"),"VAR",IF(AND(ISTEXT(F39),LEFT(CELL("format",F39),1)&lt;&gt;"\"),"VAR","")))</f>
      </c>
      <c r="J39" s="311">
        <v>65600</v>
      </c>
      <c r="K39" s="311"/>
      <c r="L39" s="312"/>
      <c r="M39" s="83">
        <f ca="1">IF(AND(K39&gt;0,ISNUMBER(K39),ISNUMBER(J39)),ROUND(((J39*tcdividend)/(K39*qtydividend)),3)/UcDividend,IF(AND(ISTEXT(K39),LEFT(CELL("format",K39),1)&lt;&gt;"\"),"VAR",IF(AND(ISTEXT(J39),LEFT(CELL("format",J39),1)&lt;&gt;"\"),"VAR","")))</f>
      </c>
      <c r="N39" s="311"/>
      <c r="O39" s="311"/>
      <c r="P39" s="311"/>
      <c r="Q39" s="83">
        <f ca="1">IF(AND(P39&gt;0,ISNUMBER(P39),ISNUMBER(N39)),ROUND(((N39*tcdividend)/(P39*qtydividend)),3)/UcDividend,IF(AND(ISTEXT(P39),LEFT(CELL("format",P39),1)&lt;&gt;"\"),"VAR",IF(AND(ISTEXT(N39),LEFT(CELL("format",N39),1)&lt;&gt;"\"),"VAR","")))</f>
      </c>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row>
    <row r="40" spans="1:48" s="55" customFormat="1" ht="9.75" customHeight="1">
      <c r="A40" s="317"/>
      <c r="B40" s="310"/>
      <c r="C40" s="311"/>
      <c r="D40" s="311"/>
      <c r="E40" s="83">
        <f ca="1">IF(AND(D40&gt;0,ISNUMBER(D40),ISNUMBER(C40)),ROUND(((C40*tcdividend)/(D40*qtydividend)),3)/UcDividend,IF(AND(ISTEXT(D40),LEFT(CELL("format",D40),1)&lt;&gt;"\"),"VAR",IF(AND(ISTEXT(C40),LEFT(CELL("format",C40),1)&lt;&gt;"\"),"VAR","")))</f>
      </c>
      <c r="F40" s="311"/>
      <c r="G40" s="311"/>
      <c r="H40" s="311"/>
      <c r="I40" s="83">
        <f ca="1">IF(AND(H40&gt;0,ISNUMBER(H40),ISNUMBER(F40)),ROUND(((F40*tcdividend)/(H40*qtydividend)),3)/UcDividend,IF(AND(ISTEXT(H40),LEFT(CELL("format",H40),1)&lt;&gt;"\"),"VAR",IF(AND(ISTEXT(F40),LEFT(CELL("format",F40),1)&lt;&gt;"\"),"VAR","")))</f>
      </c>
      <c r="J40" s="311"/>
      <c r="K40" s="311"/>
      <c r="L40" s="312"/>
      <c r="M40" s="83">
        <f ca="1">IF(AND(K40&gt;0,ISNUMBER(K40),ISNUMBER(J40)),ROUND(((J40*tcdividend)/(K40*qtydividend)),3)/UcDividend,IF(AND(ISTEXT(K40),LEFT(CELL("format",K40),1)&lt;&gt;"\"),"VAR",IF(AND(ISTEXT(J40),LEFT(CELL("format",J40),1)&lt;&gt;"\"),"VAR","")))</f>
      </c>
      <c r="N40" s="311"/>
      <c r="O40" s="311"/>
      <c r="P40" s="311"/>
      <c r="Q40" s="83">
        <f ca="1">IF(AND(P40&gt;0,ISNUMBER(P40),ISNUMBER(N40)),ROUND(((N40*tcdividend)/(P40*qtydividend)),3)/UcDividend,IF(AND(ISTEXT(P40),LEFT(CELL("format",P40),1)&lt;&gt;"\"),"VAR",IF(AND(ISTEXT(N40),LEFT(CELL("format",N40),1)&lt;&gt;"\"),"VAR","")))</f>
      </c>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row>
    <row r="41" spans="1:23" s="90" customFormat="1" ht="9.75" customHeight="1">
      <c r="A41" s="85" t="s">
        <v>71</v>
      </c>
      <c r="B41" s="86"/>
      <c r="C41" s="87">
        <f>SUM(C6:C9,C11:C12,C14:C15,C18:C28,C30:C32,C34,C36:C40)</f>
        <v>374306</v>
      </c>
      <c r="D41" s="87"/>
      <c r="E41" s="88">
        <f>IF(D41=0,0,C41/D41)</f>
        <v>0</v>
      </c>
      <c r="F41" s="87">
        <f>SUM(F6:F9,F11:F12,F14:F15,F18:F28,F30:F32,F34,F36:F40)</f>
        <v>357692</v>
      </c>
      <c r="G41" s="87"/>
      <c r="H41" s="87"/>
      <c r="I41" s="88">
        <f>IF(H41=0,0,F41/H41)</f>
        <v>0</v>
      </c>
      <c r="J41" s="541">
        <f>SUM(J6:J9,J11:J12,J14:J15,J18:J28,J30:J32,J34,J36:J40)</f>
        <v>731455</v>
      </c>
      <c r="K41" s="87"/>
      <c r="L41" s="89"/>
      <c r="M41" s="88">
        <f>IF(K41=0,0,J41/K41)</f>
        <v>0</v>
      </c>
      <c r="N41" s="541">
        <f>SUM(N6:N9,N11:N12,N14:N15,N18:N28,N30:N32,N34,N36:N40)</f>
        <v>0</v>
      </c>
      <c r="O41" s="87"/>
      <c r="P41" s="87"/>
      <c r="Q41" s="88">
        <f>IF(P41=0,0,N41/P41)</f>
        <v>0</v>
      </c>
      <c r="W41" s="91"/>
    </row>
    <row r="42" spans="1:48" s="55" customFormat="1" ht="9.75" customHeight="1">
      <c r="A42" s="317"/>
      <c r="B42" s="310"/>
      <c r="C42" s="319"/>
      <c r="D42" s="311"/>
      <c r="E42" s="83">
        <f aca="true" ca="1" t="shared" si="4" ref="E42:E53">IF(AND(D42&gt;0,ISNUMBER(D42),ISNUMBER(C42)),ROUND(((C42*tcdividend)/(D42*qtydividend)),3)/UcDividend,IF(AND(ISTEXT(D42),LEFT(CELL("format",D42),1)&lt;&gt;"\"),"VAR",IF(AND(ISTEXT(C42),LEFT(CELL("format",C42),1)&lt;&gt;"\"),"VAR","")))</f>
      </c>
      <c r="F42" s="311"/>
      <c r="G42" s="311"/>
      <c r="H42" s="311"/>
      <c r="I42" s="83">
        <f aca="true" ca="1" t="shared" si="5" ref="I42:I53">IF(AND(H42&gt;0,ISNUMBER(H42),ISNUMBER(F42)),ROUND(((F42*tcdividend)/(H42*qtydividend)),3)/UcDividend,IF(AND(ISTEXT(H42),LEFT(CELL("format",H42),1)&lt;&gt;"\"),"VAR",IF(AND(ISTEXT(F42),LEFT(CELL("format",F42),1)&lt;&gt;"\"),"VAR","")))</f>
      </c>
      <c r="J42" s="311"/>
      <c r="K42" s="311"/>
      <c r="L42" s="312"/>
      <c r="M42" s="83">
        <f aca="true" ca="1" t="shared" si="6" ref="M42:M53">IF(AND(K42&gt;0,ISNUMBER(K42),ISNUMBER(J42)),ROUND(((J42*tcdividend)/(K42*qtydividend)),3)/UcDividend,IF(AND(ISTEXT(K42),LEFT(CELL("format",K42),1)&lt;&gt;"\"),"VAR",IF(AND(ISTEXT(J42),LEFT(CELL("format",J42),1)&lt;&gt;"\"),"VAR","")))</f>
      </c>
      <c r="N42" s="311"/>
      <c r="O42" s="311"/>
      <c r="P42" s="311"/>
      <c r="Q42" s="83">
        <f aca="true" ca="1" t="shared" si="7" ref="Q42:Q53">IF(AND(P42&gt;0,ISNUMBER(P42),ISNUMBER(N42)),ROUND(((N42*tcdividend)/(P42*qtydividend)),3)/UcDividend,IF(AND(ISTEXT(P42),LEFT(CELL("format",P42),1)&lt;&gt;"\"),"VAR",IF(AND(ISTEXT(N42),LEFT(CELL("format",N42),1)&lt;&gt;"\"),"VAR","")))</f>
      </c>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row>
    <row r="43" spans="1:48" s="55" customFormat="1" ht="9.75" customHeight="1">
      <c r="A43" s="317"/>
      <c r="B43" s="310"/>
      <c r="C43" s="319"/>
      <c r="D43" s="311"/>
      <c r="E43" s="83">
        <f ca="1" t="shared" si="4"/>
      </c>
      <c r="F43" s="311"/>
      <c r="G43" s="311"/>
      <c r="H43" s="311"/>
      <c r="I43" s="83">
        <f ca="1" t="shared" si="5"/>
      </c>
      <c r="J43" s="311"/>
      <c r="K43" s="311"/>
      <c r="L43" s="312"/>
      <c r="M43" s="83">
        <f ca="1" t="shared" si="6"/>
      </c>
      <c r="N43" s="311"/>
      <c r="O43" s="311"/>
      <c r="P43" s="311"/>
      <c r="Q43" s="83">
        <f ca="1" t="shared" si="7"/>
      </c>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row>
    <row r="44" spans="1:48" s="92" customFormat="1" ht="9.75" customHeight="1">
      <c r="A44" s="317" t="s">
        <v>245</v>
      </c>
      <c r="B44" s="310"/>
      <c r="C44" s="319"/>
      <c r="D44" s="311"/>
      <c r="E44" s="83">
        <f ca="1" t="shared" si="4"/>
      </c>
      <c r="F44" s="311"/>
      <c r="G44" s="311"/>
      <c r="H44" s="311"/>
      <c r="I44" s="83">
        <f ca="1" t="shared" si="5"/>
      </c>
      <c r="J44" s="311"/>
      <c r="K44" s="311"/>
      <c r="L44" s="312"/>
      <c r="M44" s="83">
        <f ca="1" t="shared" si="6"/>
      </c>
      <c r="N44" s="311"/>
      <c r="O44" s="311"/>
      <c r="P44" s="311"/>
      <c r="Q44" s="83">
        <f ca="1" t="shared" si="7"/>
      </c>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row>
    <row r="45" spans="1:48" s="55" customFormat="1" ht="9.75" customHeight="1">
      <c r="A45" s="317" t="s">
        <v>246</v>
      </c>
      <c r="B45" s="310"/>
      <c r="C45" s="319"/>
      <c r="D45" s="311"/>
      <c r="E45" s="83">
        <f ca="1" t="shared" si="4"/>
      </c>
      <c r="F45" s="311"/>
      <c r="G45" s="311"/>
      <c r="H45" s="311"/>
      <c r="I45" s="83">
        <f ca="1" t="shared" si="5"/>
      </c>
      <c r="J45" s="311"/>
      <c r="K45" s="311"/>
      <c r="L45" s="312"/>
      <c r="M45" s="83">
        <f ca="1" t="shared" si="6"/>
      </c>
      <c r="N45" s="311"/>
      <c r="O45" s="311"/>
      <c r="P45" s="311"/>
      <c r="Q45" s="83">
        <f ca="1" t="shared" si="7"/>
      </c>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row>
    <row r="46" spans="1:48" s="55" customFormat="1" ht="9.75" customHeight="1">
      <c r="A46" s="317" t="s">
        <v>247</v>
      </c>
      <c r="B46" s="310"/>
      <c r="C46" s="319"/>
      <c r="D46" s="311"/>
      <c r="E46" s="83">
        <f ca="1" t="shared" si="4"/>
      </c>
      <c r="F46" s="311"/>
      <c r="G46" s="311"/>
      <c r="H46" s="311"/>
      <c r="I46" s="83">
        <f ca="1" t="shared" si="5"/>
      </c>
      <c r="J46" s="311"/>
      <c r="K46" s="311"/>
      <c r="L46" s="312"/>
      <c r="M46" s="83">
        <f ca="1" t="shared" si="6"/>
      </c>
      <c r="N46" s="311"/>
      <c r="O46" s="311"/>
      <c r="P46" s="311"/>
      <c r="Q46" s="83">
        <f ca="1" t="shared" si="7"/>
      </c>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row>
    <row r="47" spans="1:48" s="55" customFormat="1" ht="9.75" customHeight="1">
      <c r="A47" s="320"/>
      <c r="B47" s="310"/>
      <c r="C47" s="319"/>
      <c r="D47" s="311"/>
      <c r="E47" s="83">
        <f ca="1" t="shared" si="4"/>
      </c>
      <c r="F47" s="311"/>
      <c r="G47" s="311"/>
      <c r="H47" s="311"/>
      <c r="I47" s="83">
        <f ca="1" t="shared" si="5"/>
      </c>
      <c r="J47" s="311"/>
      <c r="K47" s="311"/>
      <c r="L47" s="312"/>
      <c r="M47" s="83">
        <f ca="1" t="shared" si="6"/>
      </c>
      <c r="N47" s="311"/>
      <c r="O47" s="311"/>
      <c r="P47" s="311"/>
      <c r="Q47" s="83">
        <f ca="1" t="shared" si="7"/>
      </c>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row>
    <row r="48" spans="1:48" s="55" customFormat="1" ht="9.75" customHeight="1">
      <c r="A48" s="317"/>
      <c r="B48" s="310"/>
      <c r="C48" s="319"/>
      <c r="D48" s="311"/>
      <c r="E48" s="83">
        <f ca="1" t="shared" si="4"/>
      </c>
      <c r="F48" s="311"/>
      <c r="G48" s="311"/>
      <c r="H48" s="311"/>
      <c r="I48" s="83">
        <f ca="1" t="shared" si="5"/>
      </c>
      <c r="J48" s="311"/>
      <c r="K48" s="311"/>
      <c r="L48" s="312"/>
      <c r="M48" s="83">
        <f ca="1" t="shared" si="6"/>
      </c>
      <c r="N48" s="311"/>
      <c r="O48" s="311"/>
      <c r="P48" s="311"/>
      <c r="Q48" s="83">
        <f ca="1" t="shared" si="7"/>
      </c>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row>
    <row r="49" spans="1:48" s="92" customFormat="1" ht="9.75" customHeight="1">
      <c r="A49" s="320"/>
      <c r="B49" s="310"/>
      <c r="C49" s="319"/>
      <c r="D49" s="311"/>
      <c r="E49" s="83">
        <f ca="1" t="shared" si="4"/>
      </c>
      <c r="F49" s="311"/>
      <c r="G49" s="311"/>
      <c r="H49" s="311"/>
      <c r="I49" s="83">
        <f ca="1" t="shared" si="5"/>
      </c>
      <c r="J49" s="311"/>
      <c r="K49" s="311"/>
      <c r="L49" s="312"/>
      <c r="M49" s="83">
        <f ca="1" t="shared" si="6"/>
      </c>
      <c r="N49" s="311"/>
      <c r="O49" s="311"/>
      <c r="P49" s="311"/>
      <c r="Q49" s="83">
        <f ca="1" t="shared" si="7"/>
      </c>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row>
    <row r="50" spans="1:48" s="92" customFormat="1" ht="9.75" customHeight="1">
      <c r="A50" s="320"/>
      <c r="B50" s="310"/>
      <c r="C50" s="319"/>
      <c r="D50" s="311"/>
      <c r="E50" s="83">
        <f ca="1" t="shared" si="4"/>
      </c>
      <c r="F50" s="311"/>
      <c r="G50" s="311"/>
      <c r="H50" s="311"/>
      <c r="I50" s="83">
        <f ca="1" t="shared" si="5"/>
      </c>
      <c r="J50" s="311"/>
      <c r="K50" s="311"/>
      <c r="L50" s="312"/>
      <c r="M50" s="83">
        <f ca="1" t="shared" si="6"/>
      </c>
      <c r="N50" s="311"/>
      <c r="O50" s="311"/>
      <c r="P50" s="311"/>
      <c r="Q50" s="83">
        <f ca="1" t="shared" si="7"/>
      </c>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row>
    <row r="51" spans="1:48" s="55" customFormat="1" ht="9.75" customHeight="1">
      <c r="A51" s="320"/>
      <c r="B51" s="310"/>
      <c r="C51" s="319"/>
      <c r="D51" s="311"/>
      <c r="E51" s="83">
        <f ca="1" t="shared" si="4"/>
      </c>
      <c r="F51" s="311"/>
      <c r="G51" s="311"/>
      <c r="H51" s="311"/>
      <c r="I51" s="83">
        <f ca="1" t="shared" si="5"/>
      </c>
      <c r="J51" s="311"/>
      <c r="K51" s="311"/>
      <c r="L51" s="312"/>
      <c r="M51" s="83">
        <f ca="1" t="shared" si="6"/>
      </c>
      <c r="N51" s="311"/>
      <c r="O51" s="311"/>
      <c r="P51" s="311"/>
      <c r="Q51" s="83">
        <f ca="1" t="shared" si="7"/>
      </c>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row>
    <row r="52" spans="1:48" s="92" customFormat="1" ht="9.75" customHeight="1">
      <c r="A52" s="320"/>
      <c r="B52" s="310"/>
      <c r="C52" s="319"/>
      <c r="D52" s="311"/>
      <c r="E52" s="83">
        <f ca="1" t="shared" si="4"/>
      </c>
      <c r="F52" s="311"/>
      <c r="G52" s="311"/>
      <c r="H52" s="311"/>
      <c r="I52" s="83">
        <f ca="1" t="shared" si="5"/>
      </c>
      <c r="J52" s="311"/>
      <c r="K52" s="311"/>
      <c r="L52" s="312"/>
      <c r="M52" s="83">
        <f ca="1" t="shared" si="6"/>
      </c>
      <c r="N52" s="311"/>
      <c r="O52" s="311"/>
      <c r="P52" s="311"/>
      <c r="Q52" s="83">
        <f ca="1" t="shared" si="7"/>
      </c>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row>
    <row r="53" spans="1:48" s="92" customFormat="1" ht="9.75" customHeight="1">
      <c r="A53" s="320"/>
      <c r="B53" s="310"/>
      <c r="C53" s="319"/>
      <c r="D53" s="311"/>
      <c r="E53" s="83">
        <f ca="1" t="shared" si="4"/>
      </c>
      <c r="F53" s="311"/>
      <c r="G53" s="311"/>
      <c r="H53" s="311"/>
      <c r="I53" s="83">
        <f ca="1" t="shared" si="5"/>
      </c>
      <c r="J53" s="311"/>
      <c r="K53" s="311"/>
      <c r="L53" s="312"/>
      <c r="M53" s="83">
        <f ca="1" t="shared" si="6"/>
      </c>
      <c r="N53" s="311"/>
      <c r="O53" s="311"/>
      <c r="P53" s="311"/>
      <c r="Q53" s="83">
        <f ca="1" t="shared" si="7"/>
      </c>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row>
    <row r="54" spans="1:17" s="101" customFormat="1" ht="2.25" customHeight="1" thickBot="1">
      <c r="A54" s="95"/>
      <c r="B54" s="96"/>
      <c r="C54" s="97"/>
      <c r="D54" s="98"/>
      <c r="E54" s="99"/>
      <c r="F54" s="98"/>
      <c r="G54" s="98"/>
      <c r="H54" s="98"/>
      <c r="I54" s="99"/>
      <c r="J54" s="98"/>
      <c r="K54" s="98"/>
      <c r="L54" s="100"/>
      <c r="M54" s="99"/>
      <c r="N54" s="98"/>
      <c r="O54" s="98"/>
      <c r="P54" s="98"/>
      <c r="Q54" s="99"/>
    </row>
    <row r="55" spans="1:17" s="103" customFormat="1" ht="12" customHeight="1">
      <c r="A55" s="102"/>
      <c r="B55" s="102"/>
      <c r="C55" s="102"/>
      <c r="D55" s="102"/>
      <c r="E55" s="102"/>
      <c r="F55" s="102"/>
      <c r="G55" s="102"/>
      <c r="H55" s="102"/>
      <c r="I55" s="102"/>
      <c r="J55" s="102"/>
      <c r="K55" s="102"/>
      <c r="L55" s="102"/>
      <c r="M55" s="102"/>
      <c r="N55" s="102"/>
      <c r="O55" s="102"/>
      <c r="P55" s="102"/>
      <c r="Q55" s="102"/>
    </row>
    <row r="56" spans="1:17" s="105" customFormat="1" ht="12.75" customHeight="1">
      <c r="A56" s="104"/>
      <c r="B56" s="104"/>
      <c r="C56" s="104"/>
      <c r="D56" s="104"/>
      <c r="E56" s="104"/>
      <c r="F56" s="104"/>
      <c r="G56" s="104"/>
      <c r="H56" s="104"/>
      <c r="I56" s="104"/>
      <c r="J56" s="104"/>
      <c r="K56" s="104"/>
      <c r="L56" s="104"/>
      <c r="M56" s="104"/>
      <c r="N56" s="104"/>
      <c r="O56" s="104"/>
      <c r="P56" s="104"/>
      <c r="Q56" s="104"/>
    </row>
    <row r="57" spans="1:17" s="105" customFormat="1" ht="12.75" customHeight="1">
      <c r="A57" s="104"/>
      <c r="B57" s="104"/>
      <c r="C57" s="104"/>
      <c r="D57" s="104"/>
      <c r="E57" s="104"/>
      <c r="F57" s="104"/>
      <c r="G57" s="104"/>
      <c r="H57" s="104"/>
      <c r="I57" s="104"/>
      <c r="J57" s="104"/>
      <c r="K57" s="104"/>
      <c r="L57" s="104"/>
      <c r="M57" s="104"/>
      <c r="N57" s="104"/>
      <c r="O57" s="104"/>
      <c r="P57" s="104"/>
      <c r="Q57" s="104"/>
    </row>
    <row r="58" spans="1:17" s="105" customFormat="1" ht="12.75" customHeight="1">
      <c r="A58" s="106"/>
      <c r="B58" s="106"/>
      <c r="C58" s="106"/>
      <c r="D58" s="106"/>
      <c r="E58" s="106"/>
      <c r="F58" s="106"/>
      <c r="G58" s="106"/>
      <c r="H58" s="106"/>
      <c r="I58" s="106"/>
      <c r="J58" s="106"/>
      <c r="K58" s="106"/>
      <c r="L58" s="106"/>
      <c r="M58" s="106"/>
      <c r="N58" s="106"/>
      <c r="O58" s="106"/>
      <c r="P58" s="106"/>
      <c r="Q58" s="106"/>
    </row>
    <row r="59" s="105" customFormat="1" ht="12.75" customHeight="1"/>
    <row r="60" spans="1:17" s="107" customFormat="1" ht="12.75" customHeight="1">
      <c r="A60" s="105"/>
      <c r="B60" s="105"/>
      <c r="C60" s="105"/>
      <c r="D60" s="105"/>
      <c r="E60" s="105"/>
      <c r="F60" s="105"/>
      <c r="G60" s="105"/>
      <c r="H60" s="105"/>
      <c r="I60" s="105"/>
      <c r="J60" s="105"/>
      <c r="K60" s="105"/>
      <c r="L60" s="105"/>
      <c r="M60" s="105"/>
      <c r="N60" s="105"/>
      <c r="O60" s="105"/>
      <c r="P60" s="105"/>
      <c r="Q60" s="105"/>
    </row>
    <row r="61" spans="1:17" s="107" customFormat="1" ht="12.75" customHeight="1">
      <c r="A61" s="105"/>
      <c r="B61" s="105"/>
      <c r="C61" s="105"/>
      <c r="D61" s="105"/>
      <c r="E61" s="105"/>
      <c r="F61" s="105"/>
      <c r="G61" s="105"/>
      <c r="H61" s="105"/>
      <c r="I61" s="105"/>
      <c r="J61" s="105"/>
      <c r="K61" s="105"/>
      <c r="L61" s="105"/>
      <c r="M61" s="105"/>
      <c r="N61" s="105"/>
      <c r="O61" s="105"/>
      <c r="P61" s="105"/>
      <c r="Q61" s="105"/>
    </row>
    <row r="62" spans="1:17" s="107" customFormat="1" ht="12.75" customHeight="1">
      <c r="A62" s="105"/>
      <c r="B62" s="105"/>
      <c r="C62" s="105"/>
      <c r="D62" s="105"/>
      <c r="E62" s="105"/>
      <c r="F62" s="105"/>
      <c r="G62" s="105"/>
      <c r="H62" s="105"/>
      <c r="I62" s="105"/>
      <c r="J62" s="105"/>
      <c r="K62" s="105"/>
      <c r="L62" s="105"/>
      <c r="M62" s="105"/>
      <c r="N62" s="105"/>
      <c r="O62" s="105"/>
      <c r="P62" s="105"/>
      <c r="Q62" s="105"/>
    </row>
    <row r="63" spans="1:17" s="107" customFormat="1" ht="12.75" customHeight="1">
      <c r="A63" s="105"/>
      <c r="B63" s="105"/>
      <c r="C63" s="105"/>
      <c r="D63" s="105"/>
      <c r="E63" s="105"/>
      <c r="F63" s="105"/>
      <c r="G63" s="105"/>
      <c r="H63" s="105"/>
      <c r="I63" s="105"/>
      <c r="J63" s="105"/>
      <c r="K63" s="105"/>
      <c r="L63" s="105"/>
      <c r="M63" s="105"/>
      <c r="N63" s="105"/>
      <c r="O63" s="105"/>
      <c r="P63" s="105"/>
      <c r="Q63" s="105"/>
    </row>
    <row r="64" spans="1:17" s="107" customFormat="1" ht="12.75" customHeight="1">
      <c r="A64" s="105"/>
      <c r="B64" s="105"/>
      <c r="C64" s="105"/>
      <c r="D64" s="105"/>
      <c r="E64" s="105"/>
      <c r="F64" s="105"/>
      <c r="G64" s="105"/>
      <c r="H64" s="105"/>
      <c r="I64" s="105"/>
      <c r="J64" s="105"/>
      <c r="K64" s="105"/>
      <c r="L64" s="105"/>
      <c r="M64" s="105"/>
      <c r="N64" s="105"/>
      <c r="O64" s="105"/>
      <c r="P64" s="105"/>
      <c r="Q64" s="105"/>
    </row>
    <row r="65" spans="1:17" s="107" customFormat="1" ht="12.75" customHeight="1">
      <c r="A65" s="105"/>
      <c r="B65" s="105"/>
      <c r="C65" s="105"/>
      <c r="D65" s="105"/>
      <c r="E65" s="105"/>
      <c r="F65" s="105"/>
      <c r="G65" s="105"/>
      <c r="H65" s="105"/>
      <c r="I65" s="105"/>
      <c r="J65" s="105"/>
      <c r="K65" s="105"/>
      <c r="L65" s="105"/>
      <c r="M65" s="105"/>
      <c r="N65" s="105"/>
      <c r="O65" s="105"/>
      <c r="P65" s="105"/>
      <c r="Q65" s="105"/>
    </row>
    <row r="66" spans="1:17" s="107" customFormat="1" ht="12.75" customHeight="1">
      <c r="A66" s="105"/>
      <c r="B66" s="105"/>
      <c r="C66" s="105"/>
      <c r="D66" s="105"/>
      <c r="E66" s="105"/>
      <c r="F66" s="105"/>
      <c r="G66" s="105"/>
      <c r="H66" s="105"/>
      <c r="I66" s="105"/>
      <c r="J66" s="105"/>
      <c r="K66" s="105"/>
      <c r="L66" s="105"/>
      <c r="M66" s="105"/>
      <c r="N66" s="105"/>
      <c r="O66" s="105"/>
      <c r="P66" s="105"/>
      <c r="Q66" s="105"/>
    </row>
    <row r="67" spans="1:17" s="107" customFormat="1" ht="12.75" customHeight="1">
      <c r="A67" s="105"/>
      <c r="B67" s="105"/>
      <c r="C67" s="105"/>
      <c r="D67" s="105"/>
      <c r="E67" s="105"/>
      <c r="F67" s="105"/>
      <c r="G67" s="105"/>
      <c r="H67" s="105"/>
      <c r="I67" s="105"/>
      <c r="J67" s="105"/>
      <c r="K67" s="105"/>
      <c r="L67" s="105"/>
      <c r="M67" s="105"/>
      <c r="N67" s="105"/>
      <c r="O67" s="105"/>
      <c r="P67" s="105"/>
      <c r="Q67" s="105"/>
    </row>
    <row r="68" spans="1:17" s="107" customFormat="1" ht="12.75" customHeight="1">
      <c r="A68" s="105"/>
      <c r="B68" s="105"/>
      <c r="C68" s="105"/>
      <c r="D68" s="105"/>
      <c r="E68" s="105"/>
      <c r="F68" s="105"/>
      <c r="G68" s="105"/>
      <c r="H68" s="105"/>
      <c r="I68" s="105"/>
      <c r="J68" s="105"/>
      <c r="K68" s="105"/>
      <c r="L68" s="105"/>
      <c r="M68" s="105"/>
      <c r="N68" s="105"/>
      <c r="O68" s="105"/>
      <c r="P68" s="105"/>
      <c r="Q68" s="105"/>
    </row>
    <row r="69" spans="1:17" s="107" customFormat="1" ht="12.75" customHeight="1">
      <c r="A69" s="105"/>
      <c r="B69" s="105"/>
      <c r="C69" s="105"/>
      <c r="D69" s="105"/>
      <c r="E69" s="105"/>
      <c r="F69" s="105"/>
      <c r="G69" s="105"/>
      <c r="H69" s="105"/>
      <c r="I69" s="105"/>
      <c r="J69" s="105"/>
      <c r="K69" s="105"/>
      <c r="L69" s="105"/>
      <c r="M69" s="105"/>
      <c r="N69" s="105"/>
      <c r="O69" s="105"/>
      <c r="P69" s="105"/>
      <c r="Q69" s="105"/>
    </row>
    <row r="70" spans="1:17" s="107" customFormat="1" ht="12.75" customHeight="1">
      <c r="A70" s="105"/>
      <c r="B70" s="105"/>
      <c r="C70" s="105"/>
      <c r="D70" s="105"/>
      <c r="E70" s="105"/>
      <c r="F70" s="105"/>
      <c r="G70" s="105"/>
      <c r="H70" s="105"/>
      <c r="I70" s="105"/>
      <c r="J70" s="105"/>
      <c r="K70" s="105"/>
      <c r="L70" s="105"/>
      <c r="M70" s="105"/>
      <c r="N70" s="105"/>
      <c r="O70" s="105"/>
      <c r="P70" s="105"/>
      <c r="Q70" s="105"/>
    </row>
    <row r="71" s="105" customFormat="1" ht="12.75" customHeight="1"/>
    <row r="72" s="105" customFormat="1" ht="12.75" customHeight="1"/>
    <row r="73" s="105" customFormat="1" ht="12.75" customHeight="1"/>
    <row r="74" s="105" customFormat="1" ht="12.75" customHeight="1"/>
    <row r="75" s="105" customFormat="1" ht="12.75" customHeight="1"/>
    <row r="76" s="105" customFormat="1" ht="12.75" customHeight="1"/>
    <row r="77" s="105" customFormat="1" ht="12.75" customHeight="1"/>
    <row r="78" s="105" customFormat="1" ht="12.75" customHeight="1"/>
    <row r="79" s="105" customFormat="1" ht="12.75" customHeight="1"/>
    <row r="80" s="105" customFormat="1" ht="12.75" customHeight="1"/>
    <row r="81" s="105" customFormat="1" ht="12.75" customHeight="1"/>
    <row r="82" s="105" customFormat="1" ht="12.75" customHeight="1"/>
    <row r="83" s="105" customFormat="1" ht="12.75" customHeight="1"/>
    <row r="84" s="105" customFormat="1" ht="12.75" customHeight="1"/>
    <row r="85" s="105" customFormat="1" ht="12.75" customHeight="1"/>
    <row r="86" s="105" customFormat="1" ht="12.75" customHeight="1"/>
    <row r="87" s="105" customFormat="1" ht="12.75" customHeight="1"/>
    <row r="88" s="105" customFormat="1" ht="12.75" customHeight="1"/>
    <row r="89" s="105" customFormat="1" ht="12.75" customHeight="1"/>
    <row r="90" s="105" customFormat="1" ht="12.75" customHeight="1"/>
    <row r="91" s="105" customFormat="1" ht="12.75" customHeight="1"/>
    <row r="92" s="105" customFormat="1" ht="12.75" customHeight="1"/>
    <row r="93" s="105" customFormat="1" ht="12.75" customHeight="1"/>
    <row r="94" s="105" customFormat="1" ht="12.75" customHeight="1"/>
    <row r="95" s="105" customFormat="1" ht="12.75" customHeight="1"/>
    <row r="96" s="105" customFormat="1" ht="12.75" customHeight="1"/>
    <row r="97" s="105" customFormat="1" ht="12.75" customHeight="1"/>
    <row r="98" s="105" customFormat="1" ht="12.75" customHeight="1"/>
    <row r="99" s="105" customFormat="1" ht="12.75" customHeight="1"/>
    <row r="100" s="105" customFormat="1" ht="12.75" customHeight="1"/>
    <row r="101" s="105" customFormat="1" ht="12.75" customHeight="1"/>
    <row r="102" s="105" customFormat="1" ht="12.75" customHeight="1"/>
    <row r="103" s="105" customFormat="1" ht="12.75" customHeight="1"/>
    <row r="104" s="105" customFormat="1" ht="12.75" customHeight="1"/>
    <row r="105" s="105" customFormat="1" ht="12.75" customHeight="1"/>
    <row r="106" s="105" customFormat="1" ht="12.75" customHeight="1"/>
    <row r="107" s="105" customFormat="1" ht="12.75" customHeight="1"/>
    <row r="108" s="105" customFormat="1" ht="12.75" customHeight="1"/>
    <row r="109" s="105" customFormat="1" ht="12.75" customHeight="1"/>
    <row r="110" s="105" customFormat="1" ht="12.75" customHeight="1"/>
    <row r="111" s="105" customFormat="1" ht="12.75" customHeight="1"/>
    <row r="112" s="105" customFormat="1" ht="12.75" customHeight="1"/>
    <row r="113" s="105" customFormat="1" ht="12.75" customHeight="1"/>
    <row r="114" s="105" customFormat="1" ht="12.75" customHeight="1"/>
    <row r="115" s="105" customFormat="1" ht="12.75" customHeight="1"/>
    <row r="116" s="103" customFormat="1" ht="12" customHeight="1"/>
    <row r="117" s="103" customFormat="1" ht="12" customHeight="1"/>
    <row r="118" s="103" customFormat="1" ht="12" customHeight="1"/>
    <row r="119" s="103" customFormat="1" ht="12" customHeight="1"/>
    <row r="120" s="103" customFormat="1" ht="12" customHeight="1"/>
    <row r="121" s="103" customFormat="1" ht="12" customHeight="1"/>
    <row r="122" s="103" customFormat="1" ht="12" customHeight="1"/>
    <row r="123" s="103" customFormat="1" ht="12" customHeight="1"/>
    <row r="124" s="103" customFormat="1" ht="12" customHeight="1"/>
    <row r="125" s="103" customFormat="1" ht="12" customHeight="1"/>
    <row r="126" s="103" customFormat="1" ht="12" customHeight="1"/>
    <row r="127" s="103" customFormat="1" ht="12" customHeight="1"/>
    <row r="128" s="103" customFormat="1" ht="12" customHeight="1"/>
    <row r="129" s="103" customFormat="1" ht="12" customHeight="1"/>
    <row r="130" s="103" customFormat="1" ht="12" customHeight="1"/>
    <row r="131" s="103" customFormat="1" ht="12" customHeight="1"/>
    <row r="132" s="103" customFormat="1" ht="12" customHeight="1"/>
    <row r="133" s="103" customFormat="1" ht="12" customHeight="1"/>
    <row r="134" s="103" customFormat="1" ht="12" customHeight="1"/>
    <row r="135" s="103" customFormat="1" ht="12" customHeight="1"/>
    <row r="136" s="103" customFormat="1" ht="12" customHeight="1"/>
    <row r="137" s="103" customFormat="1" ht="12" customHeight="1"/>
  </sheetData>
  <printOptions horizontalCentered="1" verticalCentered="1"/>
  <pageMargins left="0.25" right="0.25" top="0.5" bottom="0.5" header="0.25" footer="0.25"/>
  <pageSetup blackAndWhite="1" horizontalDpi="300" verticalDpi="300" orientation="landscape" r:id="rId2"/>
  <headerFooter alignWithMargins="0">
    <oddFooter>&amp;C&amp;8 Item No. 10 &amp;8 Page &amp;P of &amp;N&amp;R&amp;8Exhibit P-5, 
 Weapon System Cost Analysis</oddFooter>
  </headerFooter>
  <rowBreaks count="1" manualBreakCount="1">
    <brk id="54" max="255" man="1"/>
  </rowBreaks>
  <drawing r:id="rId1"/>
</worksheet>
</file>

<file path=xl/worksheets/sheet3.xml><?xml version="1.0" encoding="utf-8"?>
<worksheet xmlns="http://schemas.openxmlformats.org/spreadsheetml/2006/main" xmlns:r="http://schemas.openxmlformats.org/officeDocument/2006/relationships">
  <dimension ref="A1:AN60"/>
  <sheetViews>
    <sheetView showGridLines="0" workbookViewId="0" topLeftCell="B1">
      <selection activeCell="J22" sqref="J22"/>
    </sheetView>
  </sheetViews>
  <sheetFormatPr defaultColWidth="9.140625" defaultRowHeight="12.75"/>
  <cols>
    <col min="1" max="1" width="35.7109375" style="0" customWidth="1"/>
    <col min="2" max="2" width="23.421875" style="0" customWidth="1"/>
    <col min="3" max="3" width="7.28125" style="0" customWidth="1"/>
    <col min="4" max="4" width="18.8515625" style="0" customWidth="1"/>
    <col min="5" max="7" width="6.7109375" style="0" customWidth="1"/>
    <col min="8" max="8" width="9.57421875" style="0" customWidth="1"/>
    <col min="9" max="10" width="4.8515625" style="0" customWidth="1"/>
    <col min="11" max="11" width="6.421875" style="0" customWidth="1"/>
    <col min="39" max="40" width="0" style="0" hidden="1" customWidth="1"/>
  </cols>
  <sheetData>
    <row r="1" spans="1:40" s="76" customFormat="1" ht="9" customHeight="1">
      <c r="A1" s="323"/>
      <c r="B1" s="324"/>
      <c r="C1" s="324"/>
      <c r="D1" s="324"/>
      <c r="E1" s="325"/>
      <c r="F1" s="325"/>
      <c r="G1" s="325"/>
      <c r="H1" s="326"/>
      <c r="I1" s="327" t="s">
        <v>0</v>
      </c>
      <c r="J1" s="328"/>
      <c r="K1" s="329"/>
      <c r="M1" s="330"/>
      <c r="N1" s="330"/>
      <c r="T1" s="236"/>
      <c r="U1" s="55">
        <v>31002257</v>
      </c>
      <c r="Y1" s="76">
        <v>2000</v>
      </c>
      <c r="AM1" s="103">
        <f>IF(G6="Each",1,IF(G6="x100",100,IF(G6="x1000",1000,IF(G6="xMillion",1000000,IF(G6="xBillion",1000000000,1)))))</f>
        <v>1</v>
      </c>
      <c r="AN1" s="103">
        <f>IF(H6="'$",1,IF(H6="$OO",100,IF(H6="$OOO",1000,IF(H6="$Million",1000000,IF(H6="$Billion",1000000000,1)))))</f>
        <v>1000</v>
      </c>
    </row>
    <row r="2" spans="1:40" s="76" customFormat="1" ht="15" customHeight="1" thickBot="1">
      <c r="A2" s="331" t="s">
        <v>152</v>
      </c>
      <c r="B2" s="332"/>
      <c r="C2" s="332"/>
      <c r="D2" s="332"/>
      <c r="E2" s="333"/>
      <c r="F2" s="333"/>
      <c r="G2" s="333"/>
      <c r="H2" s="334"/>
      <c r="I2" s="391">
        <v>37288</v>
      </c>
      <c r="J2" s="335"/>
      <c r="K2" s="336"/>
      <c r="M2" s="330"/>
      <c r="N2" s="330"/>
      <c r="U2" s="55" t="s">
        <v>4</v>
      </c>
      <c r="AM2" s="103"/>
      <c r="AN2" s="103"/>
    </row>
    <row r="3" spans="1:40" s="76" customFormat="1" ht="9" customHeight="1">
      <c r="A3" s="327" t="s">
        <v>153</v>
      </c>
      <c r="B3" s="328"/>
      <c r="C3" s="337" t="s">
        <v>38</v>
      </c>
      <c r="D3" s="328"/>
      <c r="E3" s="338"/>
      <c r="F3" s="327" t="s">
        <v>37</v>
      </c>
      <c r="G3" s="326"/>
      <c r="H3" s="326"/>
      <c r="I3" s="328"/>
      <c r="J3" s="328"/>
      <c r="K3" s="329"/>
      <c r="M3" s="330"/>
      <c r="N3" s="330"/>
      <c r="U3" s="76" t="s">
        <v>7</v>
      </c>
      <c r="AM3" s="103"/>
      <c r="AN3" s="103"/>
    </row>
    <row r="4" spans="1:40" ht="15" customHeight="1" thickBot="1">
      <c r="A4" s="390" t="s">
        <v>8</v>
      </c>
      <c r="B4" s="339"/>
      <c r="C4" s="340"/>
      <c r="D4" s="341"/>
      <c r="E4" s="342"/>
      <c r="F4" s="392" t="s">
        <v>9</v>
      </c>
      <c r="G4" s="343"/>
      <c r="H4" s="343"/>
      <c r="I4" s="343"/>
      <c r="J4" s="343"/>
      <c r="K4" s="344"/>
      <c r="M4" s="345"/>
      <c r="N4" s="345"/>
      <c r="AM4" s="346">
        <v>1</v>
      </c>
      <c r="AN4" s="346">
        <v>1</v>
      </c>
    </row>
    <row r="5" spans="1:21" ht="17.25" customHeight="1">
      <c r="A5" s="347" t="s">
        <v>154</v>
      </c>
      <c r="B5" s="348" t="s">
        <v>155</v>
      </c>
      <c r="C5" s="349" t="s">
        <v>156</v>
      </c>
      <c r="D5" s="350" t="s">
        <v>157</v>
      </c>
      <c r="E5" s="349" t="s">
        <v>158</v>
      </c>
      <c r="F5" s="350" t="s">
        <v>159</v>
      </c>
      <c r="G5" s="349" t="s">
        <v>160</v>
      </c>
      <c r="H5" s="350" t="s">
        <v>161</v>
      </c>
      <c r="I5" s="349" t="s">
        <v>162</v>
      </c>
      <c r="J5" s="350" t="s">
        <v>163</v>
      </c>
      <c r="K5" s="349" t="s">
        <v>164</v>
      </c>
      <c r="M5" s="345"/>
      <c r="N5" s="345"/>
      <c r="U5" t="s">
        <v>13</v>
      </c>
    </row>
    <row r="6" spans="1:21" ht="10.5" customHeight="1" thickBot="1">
      <c r="A6" s="351" t="s">
        <v>92</v>
      </c>
      <c r="B6" s="352"/>
      <c r="C6" s="353" t="s">
        <v>165</v>
      </c>
      <c r="D6" s="354"/>
      <c r="E6" s="355"/>
      <c r="F6" s="356" t="s">
        <v>166</v>
      </c>
      <c r="G6" s="357" t="s">
        <v>53</v>
      </c>
      <c r="H6" s="357" t="s">
        <v>52</v>
      </c>
      <c r="I6" s="353" t="s">
        <v>167</v>
      </c>
      <c r="J6" s="353" t="s">
        <v>168</v>
      </c>
      <c r="K6" s="358" t="s">
        <v>169</v>
      </c>
      <c r="M6" s="345"/>
      <c r="N6" s="345"/>
      <c r="U6">
        <v>31002257</v>
      </c>
    </row>
    <row r="7" spans="1:14" ht="10.5" customHeight="1">
      <c r="A7" s="359"/>
      <c r="B7" s="360"/>
      <c r="C7" s="361"/>
      <c r="D7" s="362"/>
      <c r="E7" s="363" t="s">
        <v>169</v>
      </c>
      <c r="F7" s="363"/>
      <c r="G7" s="364"/>
      <c r="H7" s="364"/>
      <c r="I7" s="361"/>
      <c r="J7" s="361"/>
      <c r="K7" s="365"/>
      <c r="M7" s="345"/>
      <c r="N7" s="345"/>
    </row>
    <row r="8" spans="1:14" ht="10.5" customHeight="1">
      <c r="A8" s="359" t="s">
        <v>170</v>
      </c>
      <c r="B8" s="360"/>
      <c r="C8" s="361"/>
      <c r="D8" s="362"/>
      <c r="E8" s="363" t="s">
        <v>169</v>
      </c>
      <c r="F8" s="363" t="s">
        <v>169</v>
      </c>
      <c r="G8" s="364"/>
      <c r="H8" s="364"/>
      <c r="I8" s="361"/>
      <c r="J8" s="361"/>
      <c r="K8" s="365"/>
      <c r="M8" s="345"/>
      <c r="N8" s="345"/>
    </row>
    <row r="9" spans="1:14" ht="10.5" customHeight="1">
      <c r="A9" s="359"/>
      <c r="B9" s="360"/>
      <c r="C9" s="361"/>
      <c r="D9" s="362"/>
      <c r="E9" s="363"/>
      <c r="F9" s="363"/>
      <c r="G9" s="364"/>
      <c r="H9" s="364"/>
      <c r="I9" s="361"/>
      <c r="J9" s="361"/>
      <c r="K9" s="365"/>
      <c r="M9" s="345"/>
      <c r="N9" s="345"/>
    </row>
    <row r="10" spans="1:14" ht="10.5" customHeight="1">
      <c r="A10" s="359" t="s">
        <v>172</v>
      </c>
      <c r="B10" s="360" t="s">
        <v>175</v>
      </c>
      <c r="C10" s="361" t="s">
        <v>176</v>
      </c>
      <c r="D10" s="362" t="s">
        <v>178</v>
      </c>
      <c r="E10" s="363">
        <v>36495</v>
      </c>
      <c r="F10" s="363">
        <v>37135</v>
      </c>
      <c r="G10" s="364">
        <v>20</v>
      </c>
      <c r="H10" s="364">
        <v>5124</v>
      </c>
      <c r="I10" s="361" t="s">
        <v>179</v>
      </c>
      <c r="J10" s="361"/>
      <c r="K10" s="365">
        <v>35582</v>
      </c>
      <c r="M10" s="345"/>
      <c r="N10" s="345"/>
    </row>
    <row r="11" spans="1:14" ht="10.5" customHeight="1">
      <c r="A11" s="359"/>
      <c r="B11" s="360"/>
      <c r="C11" s="361"/>
      <c r="D11" s="362"/>
      <c r="E11" s="363"/>
      <c r="F11" s="363"/>
      <c r="G11" s="364"/>
      <c r="H11" s="364"/>
      <c r="I11" s="361"/>
      <c r="J11" s="361"/>
      <c r="K11" s="365"/>
      <c r="M11" s="345"/>
      <c r="N11" s="345"/>
    </row>
    <row r="12" spans="1:14" ht="10.5" customHeight="1">
      <c r="A12" s="359" t="s">
        <v>171</v>
      </c>
      <c r="B12" s="360" t="s">
        <v>175</v>
      </c>
      <c r="C12" s="361" t="s">
        <v>176</v>
      </c>
      <c r="D12" s="362" t="s">
        <v>178</v>
      </c>
      <c r="E12" s="363">
        <v>36647</v>
      </c>
      <c r="F12" s="363">
        <v>37377</v>
      </c>
      <c r="G12" s="364">
        <v>32</v>
      </c>
      <c r="H12" s="364">
        <v>5141</v>
      </c>
      <c r="I12" s="361" t="s">
        <v>179</v>
      </c>
      <c r="J12" s="361"/>
      <c r="K12" s="365">
        <v>36465</v>
      </c>
      <c r="M12" s="345"/>
      <c r="N12" s="345"/>
    </row>
    <row r="13" spans="1:14" ht="10.5" customHeight="1">
      <c r="A13" s="359"/>
      <c r="B13" s="360"/>
      <c r="C13" s="361"/>
      <c r="D13" s="362"/>
      <c r="E13" s="363"/>
      <c r="F13" s="363"/>
      <c r="G13" s="364"/>
      <c r="H13" s="364"/>
      <c r="I13" s="361"/>
      <c r="J13" s="361"/>
      <c r="K13" s="365"/>
      <c r="M13" s="345"/>
      <c r="N13" s="345"/>
    </row>
    <row r="14" spans="1:14" ht="10.5" customHeight="1">
      <c r="A14" s="359" t="s">
        <v>173</v>
      </c>
      <c r="B14" s="360" t="s">
        <v>175</v>
      </c>
      <c r="C14" s="361" t="s">
        <v>176</v>
      </c>
      <c r="D14" s="362" t="s">
        <v>178</v>
      </c>
      <c r="E14" s="363">
        <v>36861</v>
      </c>
      <c r="F14" s="363">
        <v>37653</v>
      </c>
      <c r="G14" s="364">
        <v>40</v>
      </c>
      <c r="H14" s="364">
        <v>4535</v>
      </c>
      <c r="I14" s="361" t="s">
        <v>179</v>
      </c>
      <c r="J14" s="361"/>
      <c r="K14" s="365">
        <v>36739</v>
      </c>
      <c r="M14" s="345"/>
      <c r="N14" s="345"/>
    </row>
    <row r="15" spans="1:14" ht="10.5" customHeight="1">
      <c r="A15" s="359"/>
      <c r="B15" s="360"/>
      <c r="C15" s="361"/>
      <c r="D15" s="362"/>
      <c r="E15" s="363"/>
      <c r="F15" s="363"/>
      <c r="G15" s="364"/>
      <c r="H15" s="364"/>
      <c r="I15" s="361"/>
      <c r="J15" s="361"/>
      <c r="K15" s="365"/>
      <c r="M15" s="345"/>
      <c r="N15" s="345"/>
    </row>
    <row r="16" spans="1:14" ht="10.5" customHeight="1">
      <c r="A16" s="359" t="s">
        <v>174</v>
      </c>
      <c r="B16" s="360" t="s">
        <v>175</v>
      </c>
      <c r="C16" s="361" t="s">
        <v>177</v>
      </c>
      <c r="D16" s="362" t="s">
        <v>178</v>
      </c>
      <c r="E16" s="363">
        <v>37258</v>
      </c>
      <c r="F16" s="363">
        <v>37987</v>
      </c>
      <c r="G16" s="364">
        <v>72</v>
      </c>
      <c r="H16" s="364">
        <v>4411</v>
      </c>
      <c r="I16" s="361" t="s">
        <v>179</v>
      </c>
      <c r="J16" s="361"/>
      <c r="K16" s="365">
        <v>37165</v>
      </c>
      <c r="M16" s="345"/>
      <c r="N16" s="345"/>
    </row>
    <row r="17" spans="1:14" ht="10.5" customHeight="1">
      <c r="A17" s="359"/>
      <c r="B17" s="360"/>
      <c r="C17" s="361"/>
      <c r="D17" s="362"/>
      <c r="E17" s="363"/>
      <c r="F17" s="363"/>
      <c r="G17" s="364"/>
      <c r="H17" s="364"/>
      <c r="I17" s="361"/>
      <c r="J17" s="361"/>
      <c r="K17" s="365"/>
      <c r="M17" s="345"/>
      <c r="N17" s="345"/>
    </row>
    <row r="18" spans="1:14" ht="10.5" customHeight="1">
      <c r="A18" s="359"/>
      <c r="B18" s="360"/>
      <c r="C18" s="361"/>
      <c r="D18" s="362"/>
      <c r="E18" s="363"/>
      <c r="F18" s="363"/>
      <c r="G18" s="364"/>
      <c r="H18" s="364"/>
      <c r="I18" s="361"/>
      <c r="J18" s="361"/>
      <c r="K18" s="365"/>
      <c r="M18" s="345"/>
      <c r="N18" s="345"/>
    </row>
    <row r="19" spans="1:14" ht="10.5" customHeight="1">
      <c r="A19" s="359"/>
      <c r="B19" s="360"/>
      <c r="C19" s="361"/>
      <c r="D19" s="362"/>
      <c r="E19" s="363"/>
      <c r="F19" s="363"/>
      <c r="G19" s="364"/>
      <c r="H19" s="364"/>
      <c r="I19" s="361"/>
      <c r="J19" s="361"/>
      <c r="K19" s="365"/>
      <c r="M19" s="345"/>
      <c r="N19" s="345"/>
    </row>
    <row r="20" spans="1:14" ht="10.5" customHeight="1">
      <c r="A20" s="359"/>
      <c r="B20" s="360"/>
      <c r="C20" s="361"/>
      <c r="D20" s="362"/>
      <c r="E20" s="363"/>
      <c r="F20" s="363"/>
      <c r="G20" s="364"/>
      <c r="H20" s="364"/>
      <c r="I20" s="361"/>
      <c r="J20" s="361"/>
      <c r="K20" s="365"/>
      <c r="M20" s="345"/>
      <c r="N20" s="345"/>
    </row>
    <row r="21" spans="1:14" ht="10.5" customHeight="1">
      <c r="A21" s="359"/>
      <c r="B21" s="360"/>
      <c r="C21" s="361"/>
      <c r="D21" s="362"/>
      <c r="E21" s="363"/>
      <c r="F21" s="363"/>
      <c r="G21" s="364"/>
      <c r="H21" s="364"/>
      <c r="I21" s="361"/>
      <c r="J21" s="361"/>
      <c r="K21" s="365"/>
      <c r="M21" s="345"/>
      <c r="N21" s="345"/>
    </row>
    <row r="22" spans="1:14" ht="10.5" customHeight="1">
      <c r="A22" s="359"/>
      <c r="B22" s="360"/>
      <c r="C22" s="361"/>
      <c r="D22" s="362"/>
      <c r="E22" s="363"/>
      <c r="F22" s="363"/>
      <c r="G22" s="364"/>
      <c r="H22" s="364"/>
      <c r="I22" s="361"/>
      <c r="J22" s="361"/>
      <c r="K22" s="365"/>
      <c r="M22" s="345"/>
      <c r="N22" s="345"/>
    </row>
    <row r="23" spans="1:14" ht="10.5" customHeight="1">
      <c r="A23" s="359"/>
      <c r="B23" s="360"/>
      <c r="C23" s="361"/>
      <c r="D23" s="362"/>
      <c r="E23" s="363"/>
      <c r="F23" s="363"/>
      <c r="G23" s="364"/>
      <c r="H23" s="364"/>
      <c r="I23" s="361"/>
      <c r="J23" s="361"/>
      <c r="K23" s="365"/>
      <c r="M23" s="345"/>
      <c r="N23" s="345"/>
    </row>
    <row r="24" spans="1:14" ht="10.5" customHeight="1">
      <c r="A24" s="359"/>
      <c r="B24" s="360"/>
      <c r="C24" s="361"/>
      <c r="D24" s="362"/>
      <c r="E24" s="363"/>
      <c r="F24" s="363"/>
      <c r="G24" s="364"/>
      <c r="H24" s="364"/>
      <c r="I24" s="361"/>
      <c r="J24" s="361"/>
      <c r="K24" s="365"/>
      <c r="M24" s="345"/>
      <c r="N24" s="345"/>
    </row>
    <row r="25" spans="1:14" ht="10.5" customHeight="1">
      <c r="A25" s="359"/>
      <c r="B25" s="360"/>
      <c r="C25" s="361"/>
      <c r="D25" s="362"/>
      <c r="E25" s="363"/>
      <c r="F25" s="363"/>
      <c r="G25" s="364"/>
      <c r="H25" s="364"/>
      <c r="I25" s="361"/>
      <c r="J25" s="361"/>
      <c r="K25" s="365"/>
      <c r="M25" s="345"/>
      <c r="N25" s="345"/>
    </row>
    <row r="26" spans="1:14" ht="10.5" customHeight="1">
      <c r="A26" s="359"/>
      <c r="B26" s="360"/>
      <c r="C26" s="361"/>
      <c r="D26" s="362"/>
      <c r="E26" s="363"/>
      <c r="F26" s="363"/>
      <c r="G26" s="364"/>
      <c r="H26" s="364"/>
      <c r="I26" s="361"/>
      <c r="J26" s="361"/>
      <c r="K26" s="365"/>
      <c r="M26" s="345"/>
      <c r="N26" s="345"/>
    </row>
    <row r="27" spans="1:14" ht="10.5" customHeight="1">
      <c r="A27" s="359"/>
      <c r="B27" s="360"/>
      <c r="C27" s="361"/>
      <c r="D27" s="362"/>
      <c r="E27" s="363"/>
      <c r="F27" s="363"/>
      <c r="G27" s="364"/>
      <c r="H27" s="364"/>
      <c r="I27" s="361"/>
      <c r="J27" s="361"/>
      <c r="K27" s="365"/>
      <c r="M27" s="345"/>
      <c r="N27" s="345"/>
    </row>
    <row r="28" spans="1:14" ht="10.5" customHeight="1">
      <c r="A28" s="359"/>
      <c r="B28" s="360"/>
      <c r="C28" s="361"/>
      <c r="D28" s="362"/>
      <c r="E28" s="363"/>
      <c r="F28" s="363"/>
      <c r="G28" s="364"/>
      <c r="H28" s="364"/>
      <c r="I28" s="361"/>
      <c r="J28" s="361"/>
      <c r="K28" s="365" t="s">
        <v>169</v>
      </c>
      <c r="L28" s="366"/>
      <c r="M28" s="367"/>
      <c r="N28" s="368"/>
    </row>
    <row r="29" spans="1:14" ht="10.5" customHeight="1">
      <c r="A29" s="359"/>
      <c r="B29" s="360"/>
      <c r="C29" s="361"/>
      <c r="D29" s="362"/>
      <c r="E29" s="363"/>
      <c r="F29" s="363"/>
      <c r="G29" s="364"/>
      <c r="H29" s="364"/>
      <c r="I29" s="361"/>
      <c r="J29" s="361"/>
      <c r="K29" s="365"/>
      <c r="M29" s="345"/>
      <c r="N29" s="345"/>
    </row>
    <row r="30" spans="1:14" ht="10.5" customHeight="1">
      <c r="A30" s="359"/>
      <c r="B30" s="360"/>
      <c r="C30" s="361"/>
      <c r="D30" s="362"/>
      <c r="E30" s="363"/>
      <c r="F30" s="363"/>
      <c r="G30" s="364"/>
      <c r="H30" s="364"/>
      <c r="I30" s="361"/>
      <c r="J30" s="361"/>
      <c r="K30" s="365"/>
      <c r="M30" s="345"/>
      <c r="N30" s="345"/>
    </row>
    <row r="31" spans="1:11" ht="10.5" customHeight="1">
      <c r="A31" s="359"/>
      <c r="B31" s="360"/>
      <c r="C31" s="361"/>
      <c r="D31" s="362"/>
      <c r="E31" s="363"/>
      <c r="F31" s="363"/>
      <c r="G31" s="364"/>
      <c r="H31" s="364"/>
      <c r="I31" s="361"/>
      <c r="J31" s="361"/>
      <c r="K31" s="365"/>
    </row>
    <row r="32" spans="1:11" ht="10.5" customHeight="1">
      <c r="A32" s="359"/>
      <c r="B32" s="360"/>
      <c r="C32" s="361"/>
      <c r="D32" s="362"/>
      <c r="E32" s="363"/>
      <c r="F32" s="363"/>
      <c r="G32" s="364"/>
      <c r="H32" s="364"/>
      <c r="I32" s="361"/>
      <c r="J32" s="361"/>
      <c r="K32" s="365"/>
    </row>
    <row r="33" spans="1:11" ht="10.5" customHeight="1">
      <c r="A33" s="359"/>
      <c r="B33" s="360"/>
      <c r="C33" s="361"/>
      <c r="D33" s="362"/>
      <c r="E33" s="363"/>
      <c r="F33" s="363"/>
      <c r="G33" s="364"/>
      <c r="H33" s="364"/>
      <c r="I33" s="361"/>
      <c r="J33" s="361"/>
      <c r="K33" s="365"/>
    </row>
    <row r="34" spans="1:11" ht="10.5" customHeight="1" thickBot="1">
      <c r="A34" s="359"/>
      <c r="B34" s="360"/>
      <c r="C34" s="361"/>
      <c r="D34" s="362"/>
      <c r="E34" s="363"/>
      <c r="F34" s="363"/>
      <c r="G34" s="364"/>
      <c r="H34" s="364"/>
      <c r="I34" s="361"/>
      <c r="J34" s="361"/>
      <c r="K34" s="365"/>
    </row>
    <row r="35" spans="1:11" s="346" customFormat="1" ht="0" customHeight="1" hidden="1" thickBot="1">
      <c r="A35" s="369"/>
      <c r="B35" s="370"/>
      <c r="C35" s="370"/>
      <c r="D35" s="371"/>
      <c r="E35" s="371"/>
      <c r="F35" s="371"/>
      <c r="G35" s="372"/>
      <c r="H35" s="372"/>
      <c r="I35" s="370"/>
      <c r="J35" s="370"/>
      <c r="K35" s="373"/>
    </row>
    <row r="36" spans="1:11" s="346" customFormat="1" ht="10.5" customHeight="1">
      <c r="A36" s="374"/>
      <c r="B36" s="375"/>
      <c r="C36" s="375"/>
      <c r="D36" s="375"/>
      <c r="E36" s="375"/>
      <c r="F36" s="375"/>
      <c r="G36" s="376"/>
      <c r="H36" s="376"/>
      <c r="I36" s="375"/>
      <c r="J36" s="375"/>
      <c r="K36" s="377"/>
    </row>
    <row r="37" spans="1:11" s="346" customFormat="1" ht="10.5" customHeight="1">
      <c r="A37" s="378"/>
      <c r="B37" s="379"/>
      <c r="C37" s="379"/>
      <c r="D37" s="379"/>
      <c r="E37" s="379"/>
      <c r="F37" s="379"/>
      <c r="G37" s="380"/>
      <c r="H37" s="380"/>
      <c r="I37" s="379"/>
      <c r="J37" s="379"/>
      <c r="K37" s="381"/>
    </row>
    <row r="38" spans="1:11" s="346" customFormat="1" ht="10.5" customHeight="1">
      <c r="A38" s="378"/>
      <c r="B38" s="379"/>
      <c r="C38" s="379"/>
      <c r="D38" s="379"/>
      <c r="E38" s="379"/>
      <c r="F38" s="379"/>
      <c r="G38" s="380"/>
      <c r="H38" s="380"/>
      <c r="I38" s="379"/>
      <c r="J38" s="379"/>
      <c r="K38" s="381"/>
    </row>
    <row r="39" spans="1:11" s="346" customFormat="1" ht="10.5" customHeight="1">
      <c r="A39" s="378"/>
      <c r="B39" s="379"/>
      <c r="C39" s="379"/>
      <c r="D39" s="379"/>
      <c r="E39" s="379"/>
      <c r="F39" s="379"/>
      <c r="G39" s="380"/>
      <c r="H39" s="380"/>
      <c r="I39" s="379"/>
      <c r="J39" s="379"/>
      <c r="K39" s="381"/>
    </row>
    <row r="40" spans="1:11" s="346" customFormat="1" ht="10.5" customHeight="1">
      <c r="A40" s="378"/>
      <c r="B40" s="379"/>
      <c r="C40" s="379"/>
      <c r="D40" s="379"/>
      <c r="E40" s="379"/>
      <c r="F40" s="379"/>
      <c r="G40" s="380"/>
      <c r="H40" s="380"/>
      <c r="I40" s="379"/>
      <c r="J40" s="379"/>
      <c r="K40" s="381"/>
    </row>
    <row r="41" spans="1:11" s="346" customFormat="1" ht="10.5" customHeight="1">
      <c r="A41" s="378"/>
      <c r="B41" s="379"/>
      <c r="C41" s="379"/>
      <c r="D41" s="379"/>
      <c r="E41" s="379"/>
      <c r="F41" s="379"/>
      <c r="G41" s="380"/>
      <c r="H41" s="380"/>
      <c r="I41" s="379"/>
      <c r="J41" s="379"/>
      <c r="K41" s="381"/>
    </row>
    <row r="42" spans="1:11" s="346" customFormat="1" ht="10.5" customHeight="1">
      <c r="A42" s="378"/>
      <c r="B42" s="379"/>
      <c r="C42" s="379"/>
      <c r="D42" s="379"/>
      <c r="E42" s="379"/>
      <c r="F42" s="379"/>
      <c r="G42" s="380"/>
      <c r="H42" s="380"/>
      <c r="I42" s="379"/>
      <c r="J42" s="379"/>
      <c r="K42" s="381"/>
    </row>
    <row r="43" spans="1:11" s="346" customFormat="1" ht="12.75" customHeight="1" thickBot="1">
      <c r="A43" s="382"/>
      <c r="B43" s="383"/>
      <c r="C43" s="383"/>
      <c r="D43" s="383"/>
      <c r="E43" s="383"/>
      <c r="F43" s="383"/>
      <c r="G43" s="384"/>
      <c r="H43" s="384"/>
      <c r="I43" s="383"/>
      <c r="J43" s="383"/>
      <c r="K43" s="385"/>
    </row>
    <row r="44" spans="1:11" ht="9" customHeight="1">
      <c r="A44" s="386"/>
      <c r="B44" s="174"/>
      <c r="C44" s="174"/>
      <c r="D44" s="174"/>
      <c r="E44" s="174"/>
      <c r="F44" s="387"/>
      <c r="G44" s="388"/>
      <c r="H44" s="388"/>
      <c r="I44" s="174"/>
      <c r="J44" s="174"/>
      <c r="K44" s="174"/>
    </row>
    <row r="45" spans="7:8" s="62" customFormat="1" ht="12.75" customHeight="1">
      <c r="G45" s="389"/>
      <c r="H45" s="389"/>
    </row>
    <row r="46" spans="7:8" s="62" customFormat="1" ht="12.75" customHeight="1">
      <c r="G46" s="389"/>
      <c r="H46" s="389"/>
    </row>
    <row r="47" spans="7:8" s="62" customFormat="1" ht="12.75" customHeight="1">
      <c r="G47" s="389"/>
      <c r="H47" s="389"/>
    </row>
    <row r="48" spans="7:8" s="62" customFormat="1" ht="12.75" customHeight="1">
      <c r="G48" s="389"/>
      <c r="H48" s="389"/>
    </row>
    <row r="49" spans="7:8" s="62" customFormat="1" ht="12.75" customHeight="1">
      <c r="G49" s="389"/>
      <c r="H49" s="389"/>
    </row>
    <row r="50" spans="7:8" s="62" customFormat="1" ht="12.75" customHeight="1">
      <c r="G50" s="389"/>
      <c r="H50" s="389"/>
    </row>
    <row r="51" spans="7:8" s="62" customFormat="1" ht="12.75" customHeight="1">
      <c r="G51" s="389"/>
      <c r="H51" s="389"/>
    </row>
    <row r="52" spans="7:8" s="62" customFormat="1" ht="12.75" customHeight="1">
      <c r="G52" s="389"/>
      <c r="H52" s="389"/>
    </row>
    <row r="53" spans="7:8" s="62" customFormat="1" ht="12.75" customHeight="1">
      <c r="G53" s="389"/>
      <c r="H53" s="389"/>
    </row>
    <row r="54" spans="7:8" s="62" customFormat="1" ht="12.75" customHeight="1">
      <c r="G54" s="389"/>
      <c r="H54" s="389"/>
    </row>
    <row r="55" spans="7:8" s="62" customFormat="1" ht="12.75" customHeight="1">
      <c r="G55" s="389"/>
      <c r="H55" s="389"/>
    </row>
    <row r="56" spans="7:8" s="62" customFormat="1" ht="12.75" customHeight="1">
      <c r="G56" s="389"/>
      <c r="H56" s="389"/>
    </row>
    <row r="57" spans="7:8" s="62" customFormat="1" ht="12.75" customHeight="1">
      <c r="G57" s="389"/>
      <c r="H57" s="389"/>
    </row>
    <row r="58" spans="7:8" s="62" customFormat="1" ht="12.75" customHeight="1">
      <c r="G58" s="389"/>
      <c r="H58" s="389"/>
    </row>
    <row r="59" spans="7:8" s="62" customFormat="1" ht="12.75" customHeight="1">
      <c r="G59" s="389"/>
      <c r="H59" s="389"/>
    </row>
    <row r="60" spans="7:8" s="62" customFormat="1" ht="12.75" customHeight="1">
      <c r="G60" s="389"/>
      <c r="H60" s="389"/>
    </row>
    <row r="61" s="62" customFormat="1" ht="12.75" customHeight="1"/>
    <row r="62" s="62" customFormat="1" ht="12.75" customHeight="1"/>
    <row r="63" s="62" customFormat="1" ht="12.75" customHeight="1"/>
    <row r="64" s="62" customFormat="1" ht="12.75" customHeight="1"/>
    <row r="65" s="62" customFormat="1" ht="12.75" customHeight="1"/>
    <row r="66" s="62" customFormat="1" ht="12.75" customHeight="1"/>
    <row r="67" s="62" customFormat="1" ht="12.75" customHeight="1"/>
    <row r="68" s="62" customFormat="1" ht="12.75" customHeight="1"/>
    <row r="69" s="62" customFormat="1" ht="12.75" customHeight="1"/>
    <row r="70" s="62" customFormat="1" ht="12.75" customHeight="1"/>
    <row r="71" s="62" customFormat="1" ht="12.75" customHeight="1"/>
    <row r="72" s="62" customFormat="1" ht="12.75" customHeight="1"/>
    <row r="73" s="62" customFormat="1" ht="12.75" customHeight="1"/>
    <row r="74" s="62" customFormat="1" ht="12.75" customHeight="1"/>
    <row r="75" s="62" customFormat="1" ht="12.75" customHeight="1"/>
    <row r="76" s="62" customFormat="1" ht="12.75" customHeight="1"/>
    <row r="77" s="62" customFormat="1" ht="12.75" customHeight="1"/>
    <row r="78" s="62" customFormat="1" ht="12.75" customHeight="1"/>
    <row r="79" s="62" customFormat="1" ht="12.75" customHeight="1"/>
    <row r="80" s="62" customFormat="1" ht="12.75" customHeight="1"/>
    <row r="81" s="62" customFormat="1" ht="12.75" customHeight="1"/>
    <row r="82" s="62" customFormat="1" ht="12.75" customHeight="1"/>
    <row r="83" s="62" customFormat="1" ht="12.75" customHeight="1"/>
    <row r="84" s="62" customFormat="1" ht="12.75" customHeight="1"/>
    <row r="85" s="62" customFormat="1" ht="12.75" customHeight="1"/>
    <row r="86" s="62" customFormat="1" ht="12.75" customHeight="1"/>
    <row r="87" s="62" customFormat="1" ht="12.75" customHeight="1"/>
    <row r="88" s="62" customFormat="1" ht="12.75" customHeight="1"/>
    <row r="89" s="62" customFormat="1" ht="12.75" customHeight="1"/>
    <row r="90" s="62" customFormat="1" ht="12.75" customHeight="1"/>
    <row r="91" s="62" customFormat="1" ht="12.75" customHeight="1"/>
    <row r="92" s="62" customFormat="1" ht="12.75" customHeight="1"/>
    <row r="93" s="62" customFormat="1" ht="12.75" customHeight="1"/>
    <row r="94" s="62" customFormat="1" ht="12.75" customHeight="1"/>
    <row r="95" s="62" customFormat="1" ht="12.75" customHeight="1"/>
    <row r="96" s="62" customFormat="1" ht="12.75" customHeight="1"/>
    <row r="97" s="62" customFormat="1" ht="12.75" customHeight="1"/>
    <row r="98" s="62" customFormat="1" ht="12.75" customHeight="1"/>
    <row r="99" s="62" customFormat="1" ht="12.75" customHeight="1"/>
    <row r="100" s="62" customFormat="1" ht="12.75" customHeight="1"/>
    <row r="101" s="62" customFormat="1" ht="12.75" customHeight="1"/>
    <row r="102" s="62" customFormat="1" ht="12.75" customHeight="1"/>
    <row r="103" s="62" customFormat="1" ht="12.75" customHeight="1"/>
    <row r="104" s="62" customFormat="1" ht="12.75" customHeight="1"/>
    <row r="105" s="62" customFormat="1" ht="12.75" customHeight="1"/>
    <row r="106" s="62" customFormat="1" ht="12.75" customHeight="1"/>
    <row r="107" s="62" customFormat="1" ht="12.75" customHeight="1"/>
    <row r="108" s="62" customFormat="1" ht="12.75" customHeight="1"/>
    <row r="109" s="62" customFormat="1" ht="12.75" customHeight="1"/>
    <row r="110" s="62" customFormat="1" ht="12.75" customHeight="1"/>
    <row r="111" s="62" customFormat="1" ht="12.75" customHeight="1"/>
    <row r="112" s="62" customFormat="1" ht="12.75" customHeight="1"/>
    <row r="113" s="62" customFormat="1" ht="12.75" customHeight="1"/>
    <row r="114" s="62" customFormat="1" ht="12.75" customHeight="1"/>
    <row r="115" s="62" customFormat="1" ht="12.75" customHeight="1"/>
    <row r="116" s="62" customFormat="1" ht="12.75" customHeight="1"/>
    <row r="117" s="62" customFormat="1" ht="12.75" customHeight="1"/>
    <row r="118" s="62" customFormat="1" ht="12.75" customHeight="1"/>
    <row r="119" s="62" customFormat="1" ht="12.75" customHeight="1"/>
    <row r="120" s="62" customFormat="1" ht="12.75" customHeight="1"/>
    <row r="121" s="62" customFormat="1" ht="12.75" customHeight="1"/>
    <row r="122" s="62" customFormat="1" ht="12.75" customHeight="1"/>
    <row r="123" s="62" customFormat="1" ht="12.75" customHeight="1"/>
    <row r="124" s="62" customFormat="1" ht="12.75" customHeight="1"/>
    <row r="125" s="62" customFormat="1" ht="12.75" customHeight="1"/>
    <row r="126" s="62" customFormat="1" ht="12.75" customHeight="1"/>
    <row r="127" s="62" customFormat="1" ht="12.75" customHeight="1"/>
    <row r="128" s="62" customFormat="1" ht="12.75" customHeight="1"/>
    <row r="129" s="62" customFormat="1" ht="12.75" customHeight="1"/>
    <row r="130" s="62" customFormat="1" ht="12.75" customHeight="1"/>
    <row r="131" s="62" customFormat="1" ht="12.75" customHeight="1"/>
    <row r="132" s="62" customFormat="1" ht="12.75" customHeight="1"/>
    <row r="133" s="62" customFormat="1" ht="12.75" customHeight="1"/>
    <row r="134" s="62" customFormat="1" ht="12.75" customHeight="1"/>
    <row r="135" s="62" customFormat="1" ht="12.75" customHeight="1"/>
    <row r="136" s="62" customFormat="1" ht="12.75" customHeight="1"/>
    <row r="137" s="62" customFormat="1" ht="12.75" customHeight="1"/>
    <row r="138" s="62" customFormat="1" ht="12.75" customHeight="1"/>
    <row r="139" s="62" customFormat="1" ht="12.75" customHeight="1"/>
    <row r="140" s="62" customFormat="1" ht="12.75" customHeight="1"/>
    <row r="141" s="62" customFormat="1" ht="12.75" customHeight="1"/>
    <row r="142" s="62" customFormat="1" ht="12.75" customHeight="1"/>
    <row r="143" s="62" customFormat="1" ht="12.75" customHeight="1"/>
    <row r="144" s="62" customFormat="1" ht="12.75" customHeight="1"/>
    <row r="145" s="62" customFormat="1" ht="12.75" customHeight="1"/>
    <row r="146" s="62" customFormat="1" ht="12.75" customHeight="1"/>
    <row r="147" s="62" customFormat="1" ht="12.75" customHeight="1"/>
    <row r="148" s="62" customFormat="1" ht="12.75" customHeight="1"/>
    <row r="149" s="62" customFormat="1" ht="12.75" customHeight="1"/>
    <row r="150" s="62" customFormat="1" ht="12.75" customHeight="1"/>
    <row r="151" s="62" customFormat="1" ht="12.75" customHeight="1"/>
    <row r="152" s="62" customFormat="1" ht="12.75" customHeight="1"/>
    <row r="153" s="62" customFormat="1" ht="12.75" customHeight="1"/>
    <row r="154" s="62" customFormat="1" ht="12.75" customHeight="1"/>
    <row r="155" s="62" customFormat="1" ht="12.75" customHeight="1"/>
    <row r="156" s="62" customFormat="1" ht="12.75" customHeight="1"/>
    <row r="157" s="62" customFormat="1" ht="12.75" customHeight="1"/>
    <row r="158" s="62" customFormat="1" ht="12.75" customHeight="1"/>
    <row r="159" s="62" customFormat="1" ht="12.75" customHeight="1"/>
    <row r="160" s="62" customFormat="1" ht="12.75" customHeight="1"/>
    <row r="161" s="62" customFormat="1" ht="12.75" customHeight="1"/>
    <row r="162" s="62" customFormat="1" ht="12.75" customHeight="1"/>
    <row r="163" s="62" customFormat="1" ht="12.75" customHeight="1"/>
    <row r="164" s="62" customFormat="1" ht="12.75" customHeight="1"/>
    <row r="165" s="62" customFormat="1" ht="12.75" customHeight="1"/>
    <row r="166" s="62" customFormat="1" ht="12.75" customHeight="1"/>
    <row r="167" s="62" customFormat="1" ht="12.75" customHeight="1"/>
    <row r="168" s="62" customFormat="1" ht="12.75" customHeight="1"/>
    <row r="169" s="62" customFormat="1" ht="12.75" customHeight="1"/>
    <row r="170" s="62" customFormat="1" ht="12.75" customHeight="1"/>
    <row r="171" s="62" customFormat="1" ht="12.75" customHeight="1"/>
    <row r="172" s="62" customFormat="1" ht="12.75" customHeight="1"/>
    <row r="173" s="62" customFormat="1" ht="12.75" customHeight="1"/>
    <row r="174" s="62" customFormat="1" ht="12.75" customHeight="1"/>
    <row r="175" s="62" customFormat="1" ht="12.75" customHeight="1"/>
    <row r="176" s="62" customFormat="1" ht="12.75" customHeight="1"/>
    <row r="177" s="62" customFormat="1" ht="12.75" customHeight="1"/>
    <row r="178" s="62" customFormat="1" ht="12.75" customHeight="1"/>
    <row r="179" s="62" customFormat="1" ht="12.75" customHeight="1"/>
    <row r="180" s="62" customFormat="1" ht="12.75" customHeight="1"/>
    <row r="181" s="62" customFormat="1" ht="12.75" customHeight="1"/>
    <row r="182" s="62" customFormat="1" ht="12.75" customHeight="1"/>
    <row r="183" s="62" customFormat="1" ht="12.75" customHeight="1"/>
    <row r="184" s="62" customFormat="1" ht="12.75" customHeight="1"/>
    <row r="185" s="62" customFormat="1" ht="12.75" customHeight="1"/>
    <row r="186" s="62" customFormat="1" ht="12.75" customHeight="1"/>
    <row r="187" s="62" customFormat="1" ht="12.75" customHeight="1"/>
    <row r="188" s="62" customFormat="1" ht="12.75" customHeight="1"/>
    <row r="189" s="62" customFormat="1" ht="12.75" customHeight="1"/>
    <row r="190" s="62" customFormat="1" ht="12.75" customHeight="1"/>
    <row r="191" s="62" customFormat="1" ht="12.75" customHeight="1"/>
    <row r="192" s="62" customFormat="1" ht="12.75" customHeight="1"/>
    <row r="193" s="62" customFormat="1" ht="12.75" customHeight="1"/>
    <row r="194" s="62" customFormat="1" ht="12.75" customHeight="1"/>
    <row r="195" s="62" customFormat="1" ht="12.75" customHeight="1"/>
    <row r="196" s="62" customFormat="1" ht="12.75" customHeight="1"/>
    <row r="197" s="62" customFormat="1" ht="12.75" customHeight="1"/>
    <row r="198" s="62" customFormat="1" ht="12.75" customHeight="1"/>
    <row r="199" s="62" customFormat="1" ht="12.75" customHeight="1"/>
    <row r="200" s="62" customFormat="1" ht="12.75" customHeight="1"/>
    <row r="201" s="62" customFormat="1" ht="12.75" customHeight="1"/>
    <row r="202" s="62" customFormat="1" ht="12.75" customHeight="1"/>
    <row r="203" s="62" customFormat="1" ht="12.75" customHeight="1"/>
    <row r="204" s="62" customFormat="1" ht="12.75" customHeight="1"/>
    <row r="205" s="62" customFormat="1" ht="12.75" customHeight="1"/>
    <row r="206" s="62" customFormat="1" ht="12.75" customHeight="1"/>
    <row r="207" s="62" customFormat="1" ht="12.75" customHeight="1"/>
    <row r="208" s="62" customFormat="1" ht="12.75" customHeight="1"/>
    <row r="209" s="62" customFormat="1" ht="12.75" customHeight="1"/>
    <row r="210" s="62" customFormat="1" ht="12.75" customHeight="1"/>
    <row r="211" s="62" customFormat="1" ht="12.75" customHeight="1"/>
    <row r="212" s="62" customFormat="1" ht="12.75" customHeight="1"/>
    <row r="213" s="62" customFormat="1" ht="12.75" customHeight="1"/>
    <row r="214" s="62" customFormat="1" ht="12.75" customHeight="1"/>
    <row r="215" s="62" customFormat="1" ht="12.75" customHeight="1"/>
    <row r="216" s="62" customFormat="1" ht="12.75" customHeight="1"/>
    <row r="217" s="62" customFormat="1" ht="12.75" customHeight="1"/>
    <row r="218" s="62" customFormat="1" ht="12.75" customHeight="1"/>
    <row r="219" s="62" customFormat="1" ht="12.75" customHeight="1"/>
    <row r="220" s="62" customFormat="1" ht="12.75" customHeight="1"/>
    <row r="221" s="62" customFormat="1" ht="12.75" customHeight="1"/>
    <row r="222" s="62" customFormat="1" ht="12.75" customHeight="1"/>
    <row r="223" s="62" customFormat="1" ht="12.75" customHeight="1"/>
    <row r="224" s="62" customFormat="1" ht="12.75" customHeight="1"/>
    <row r="225" s="62" customFormat="1" ht="12.75" customHeight="1"/>
    <row r="226" s="62" customFormat="1" ht="12.75" customHeight="1"/>
    <row r="227" s="62" customFormat="1" ht="12.75" customHeight="1"/>
    <row r="228" s="62" customFormat="1" ht="12.75" customHeight="1"/>
    <row r="229" s="62" customFormat="1" ht="12.75" customHeight="1"/>
    <row r="230" s="62" customFormat="1" ht="12.75" customHeight="1"/>
    <row r="231" s="62" customFormat="1" ht="12.75" customHeight="1"/>
    <row r="232" s="62" customFormat="1" ht="12.75" customHeight="1"/>
    <row r="233" s="62" customFormat="1" ht="12.75" customHeight="1"/>
    <row r="234" s="62" customFormat="1" ht="12.75" customHeight="1"/>
    <row r="235" s="62" customFormat="1" ht="12.75" customHeight="1"/>
    <row r="236" s="62" customFormat="1" ht="12.75" customHeight="1"/>
    <row r="237" s="62" customFormat="1" ht="12.75" customHeight="1"/>
    <row r="238" s="62" customFormat="1" ht="12.75" customHeight="1"/>
    <row r="239" s="62" customFormat="1" ht="12.75" customHeight="1"/>
    <row r="240" s="62" customFormat="1" ht="12.75" customHeight="1"/>
    <row r="241" s="62" customFormat="1" ht="12.75" customHeight="1"/>
    <row r="242" s="62" customFormat="1" ht="12.75" customHeight="1"/>
    <row r="243" s="62" customFormat="1" ht="12.75" customHeight="1"/>
    <row r="244" s="62" customFormat="1" ht="12.75" customHeight="1"/>
  </sheetData>
  <sheetProtection sheet="1" objects="1" scenarios="1"/>
  <printOptions horizontalCentered="1" verticalCentered="1"/>
  <pageMargins left="0.25" right="0.25" top="0.75" bottom="0.65" header="0.5" footer="0.25"/>
  <pageSetup blackAndWhite="1" horizontalDpi="300" verticalDpi="300" orientation="landscape" r:id="rId2"/>
  <headerFooter alignWithMargins="0">
    <oddFooter>&amp;C&amp;8 Item No. 10 &amp;8 Page &amp;P of &amp;N&amp;R&amp;8Exhibit P-5A, Procurement
 History and Planning</oddFooter>
  </headerFooter>
  <drawing r:id="rId1"/>
</worksheet>
</file>

<file path=xl/worksheets/sheet4.xml><?xml version="1.0" encoding="utf-8"?>
<worksheet xmlns="http://schemas.openxmlformats.org/spreadsheetml/2006/main" xmlns:r="http://schemas.openxmlformats.org/officeDocument/2006/relationships">
  <dimension ref="A1:AR53"/>
  <sheetViews>
    <sheetView showGridLines="0" workbookViewId="0" topLeftCell="A27">
      <selection activeCell="B48" sqref="B48"/>
    </sheetView>
  </sheetViews>
  <sheetFormatPr defaultColWidth="9.140625" defaultRowHeight="12.75"/>
  <cols>
    <col min="1" max="1" width="1.7109375" style="0" customWidth="1"/>
    <col min="2" max="2" width="28.7109375" style="0" customWidth="1"/>
    <col min="3" max="3" width="2.7109375" style="0" customWidth="1"/>
    <col min="4" max="4" width="7.28125" style="0" customWidth="1"/>
    <col min="5" max="5" width="4.7109375" style="0" customWidth="1"/>
    <col min="6" max="8" width="5.7109375" style="0" customWidth="1"/>
    <col min="9" max="32" width="2.8515625" style="0" customWidth="1"/>
    <col min="33" max="33" width="4.7109375" style="0" customWidth="1"/>
    <col min="40" max="40" width="0" style="0" hidden="1" customWidth="1"/>
  </cols>
  <sheetData>
    <row r="1" spans="1:40" ht="7.5" customHeight="1">
      <c r="A1" s="393"/>
      <c r="B1" s="394"/>
      <c r="C1" s="394"/>
      <c r="D1" s="394"/>
      <c r="E1" s="394"/>
      <c r="F1" s="394"/>
      <c r="G1" s="394"/>
      <c r="H1" s="395"/>
      <c r="I1" s="396" t="s">
        <v>6</v>
      </c>
      <c r="J1" s="3"/>
      <c r="K1" s="3"/>
      <c r="L1" s="3"/>
      <c r="M1" s="3"/>
      <c r="N1" s="3"/>
      <c r="O1" s="3"/>
      <c r="P1" s="3"/>
      <c r="Q1" s="3"/>
      <c r="R1" s="3"/>
      <c r="S1" s="3"/>
      <c r="T1" s="3"/>
      <c r="U1" s="3"/>
      <c r="V1" s="3"/>
      <c r="W1" s="3"/>
      <c r="X1" s="5"/>
      <c r="Y1" s="396" t="s">
        <v>0</v>
      </c>
      <c r="Z1" s="3"/>
      <c r="AA1" s="3"/>
      <c r="AB1" s="3"/>
      <c r="AC1" s="3"/>
      <c r="AD1" s="3"/>
      <c r="AE1" s="3"/>
      <c r="AF1" s="3"/>
      <c r="AG1" s="5"/>
      <c r="AL1" s="7"/>
      <c r="AN1" s="397">
        <f>IF(qty_scale="Each",1,IF(qty_scale="x100",100,IF(qty_scale="x1000",1000,IF(qty_scale="x1mil",1000000,IF(qty_scale="x1bil",1000000000,1)))))</f>
        <v>1</v>
      </c>
    </row>
    <row r="2" spans="1:44" ht="14.25" customHeight="1" thickBot="1">
      <c r="A2" s="8" t="s">
        <v>224</v>
      </c>
      <c r="B2" s="398"/>
      <c r="C2" s="399"/>
      <c r="D2" s="398"/>
      <c r="E2" s="398"/>
      <c r="F2" s="398"/>
      <c r="G2" s="398"/>
      <c r="H2" s="400"/>
      <c r="I2" s="401" t="s">
        <v>9</v>
      </c>
      <c r="J2" s="13"/>
      <c r="K2" s="13"/>
      <c r="L2" s="13"/>
      <c r="M2" s="13"/>
      <c r="N2" s="13"/>
      <c r="O2" s="13"/>
      <c r="P2" s="13"/>
      <c r="Q2" s="13"/>
      <c r="R2" s="13"/>
      <c r="S2" s="13"/>
      <c r="T2" s="13"/>
      <c r="U2" s="13"/>
      <c r="V2" s="13"/>
      <c r="W2" s="13"/>
      <c r="X2" s="402"/>
      <c r="Y2" s="403"/>
      <c r="Z2" s="404">
        <v>37288</v>
      </c>
      <c r="AA2" s="13"/>
      <c r="AB2" s="13"/>
      <c r="AC2" s="13"/>
      <c r="AD2" s="13"/>
      <c r="AE2" s="13"/>
      <c r="AF2" s="13"/>
      <c r="AG2" s="14"/>
      <c r="AN2">
        <v>1</v>
      </c>
      <c r="AR2">
        <v>31002257</v>
      </c>
    </row>
    <row r="3" spans="1:44" ht="9.75" customHeight="1">
      <c r="A3" s="405"/>
      <c r="B3" s="3"/>
      <c r="C3" s="406"/>
      <c r="D3" s="407"/>
      <c r="E3" s="408"/>
      <c r="F3" s="409" t="s">
        <v>180</v>
      </c>
      <c r="G3" s="409" t="s">
        <v>181</v>
      </c>
      <c r="H3" s="409" t="s">
        <v>182</v>
      </c>
      <c r="I3" s="410"/>
      <c r="J3" s="411"/>
      <c r="K3" s="412" t="s">
        <v>228</v>
      </c>
      <c r="L3" s="413"/>
      <c r="M3" s="413"/>
      <c r="N3" s="413"/>
      <c r="O3" s="413"/>
      <c r="P3" s="413"/>
      <c r="Q3" s="413"/>
      <c r="R3" s="413"/>
      <c r="S3" s="414"/>
      <c r="T3" s="415"/>
      <c r="U3" s="414"/>
      <c r="V3" s="412" t="s">
        <v>225</v>
      </c>
      <c r="W3" s="413"/>
      <c r="X3" s="413"/>
      <c r="Y3" s="416"/>
      <c r="Z3" s="413"/>
      <c r="AA3" s="413"/>
      <c r="AB3" s="413"/>
      <c r="AC3" s="413"/>
      <c r="AD3" s="413"/>
      <c r="AE3" s="413"/>
      <c r="AF3" s="415"/>
      <c r="AG3" s="417" t="s">
        <v>183</v>
      </c>
      <c r="AR3" t="s">
        <v>4</v>
      </c>
    </row>
    <row r="4" spans="1:44" ht="9.75" customHeight="1">
      <c r="A4" s="418"/>
      <c r="B4" s="419"/>
      <c r="C4" s="420" t="s">
        <v>7</v>
      </c>
      <c r="D4" s="421"/>
      <c r="E4" s="417" t="s">
        <v>184</v>
      </c>
      <c r="F4" s="417" t="s">
        <v>160</v>
      </c>
      <c r="G4" s="417" t="s">
        <v>185</v>
      </c>
      <c r="H4" s="417" t="s">
        <v>186</v>
      </c>
      <c r="I4" s="422"/>
      <c r="J4" s="423"/>
      <c r="K4" s="424"/>
      <c r="L4" s="423"/>
      <c r="M4" s="412" t="s">
        <v>227</v>
      </c>
      <c r="N4" s="425"/>
      <c r="O4" s="425"/>
      <c r="P4" s="425"/>
      <c r="Q4" s="425"/>
      <c r="R4" s="425"/>
      <c r="S4" s="425"/>
      <c r="T4" s="425"/>
      <c r="U4" s="425"/>
      <c r="V4" s="425"/>
      <c r="W4" s="424"/>
      <c r="X4" s="412" t="s">
        <v>226</v>
      </c>
      <c r="Y4" s="413"/>
      <c r="Z4" s="413"/>
      <c r="AA4" s="413"/>
      <c r="AB4" s="413"/>
      <c r="AC4" s="413"/>
      <c r="AD4" s="413"/>
      <c r="AE4" s="413"/>
      <c r="AF4" s="426"/>
      <c r="AG4" s="417" t="s">
        <v>187</v>
      </c>
      <c r="AR4" t="s">
        <v>7</v>
      </c>
    </row>
    <row r="5" spans="1:33" ht="25.5" thickBot="1">
      <c r="A5" s="427" t="s">
        <v>188</v>
      </c>
      <c r="B5" s="428"/>
      <c r="C5" s="429" t="s">
        <v>189</v>
      </c>
      <c r="D5" s="430" t="s">
        <v>190</v>
      </c>
      <c r="E5" s="431" t="s">
        <v>191</v>
      </c>
      <c r="F5" s="430" t="s">
        <v>53</v>
      </c>
      <c r="G5" s="432" t="s">
        <v>192</v>
      </c>
      <c r="H5" s="432" t="s">
        <v>193</v>
      </c>
      <c r="I5" s="433" t="s">
        <v>194</v>
      </c>
      <c r="J5" s="434" t="s">
        <v>195</v>
      </c>
      <c r="K5" s="435" t="s">
        <v>196</v>
      </c>
      <c r="L5" s="434" t="s">
        <v>197</v>
      </c>
      <c r="M5" s="434" t="s">
        <v>198</v>
      </c>
      <c r="N5" s="435" t="s">
        <v>199</v>
      </c>
      <c r="O5" s="434" t="s">
        <v>200</v>
      </c>
      <c r="P5" s="434" t="s">
        <v>201</v>
      </c>
      <c r="Q5" s="435" t="s">
        <v>202</v>
      </c>
      <c r="R5" s="434" t="s">
        <v>203</v>
      </c>
      <c r="S5" s="434" t="s">
        <v>204</v>
      </c>
      <c r="T5" s="435" t="s">
        <v>205</v>
      </c>
      <c r="U5" s="434" t="s">
        <v>194</v>
      </c>
      <c r="V5" s="434" t="s">
        <v>195</v>
      </c>
      <c r="W5" s="435" t="s">
        <v>196</v>
      </c>
      <c r="X5" s="434" t="s">
        <v>197</v>
      </c>
      <c r="Y5" s="434" t="s">
        <v>198</v>
      </c>
      <c r="Z5" s="435" t="s">
        <v>199</v>
      </c>
      <c r="AA5" s="434" t="s">
        <v>200</v>
      </c>
      <c r="AB5" s="434" t="s">
        <v>201</v>
      </c>
      <c r="AC5" s="435" t="s">
        <v>202</v>
      </c>
      <c r="AD5" s="434" t="s">
        <v>203</v>
      </c>
      <c r="AE5" s="434" t="s">
        <v>204</v>
      </c>
      <c r="AF5" s="435" t="s">
        <v>205</v>
      </c>
      <c r="AG5" s="436" t="s">
        <v>206</v>
      </c>
    </row>
    <row r="6" spans="1:44" ht="12" customHeight="1">
      <c r="A6" s="437"/>
      <c r="B6" s="438"/>
      <c r="C6" s="439"/>
      <c r="D6" s="440"/>
      <c r="E6" s="441"/>
      <c r="F6" s="442"/>
      <c r="G6" s="443"/>
      <c r="H6" s="444" t="str">
        <f aca="true" t="shared" si="0" ref="H6:H28">IF(AND(F6&gt;=G6,ISNUMBER(G6),ISNUMBER(F6)),F6-G6," ")</f>
        <v> </v>
      </c>
      <c r="I6" s="445"/>
      <c r="J6" s="446"/>
      <c r="K6" s="447"/>
      <c r="L6" s="446"/>
      <c r="M6" s="446"/>
      <c r="N6" s="447"/>
      <c r="O6" s="446"/>
      <c r="P6" s="446"/>
      <c r="Q6" s="447"/>
      <c r="R6" s="446"/>
      <c r="S6" s="446"/>
      <c r="T6" s="447"/>
      <c r="U6" s="446"/>
      <c r="V6" s="446"/>
      <c r="W6" s="447"/>
      <c r="X6" s="446"/>
      <c r="Y6" s="446"/>
      <c r="Z6" s="447"/>
      <c r="AA6" s="446"/>
      <c r="AB6" s="446"/>
      <c r="AC6" s="447"/>
      <c r="AD6" s="446"/>
      <c r="AE6" s="446"/>
      <c r="AF6" s="447"/>
      <c r="AG6" s="448">
        <f aca="true" t="shared" si="1" ref="AG6:AG28">F6-G6-SUM(I6:AF6)</f>
        <v>0</v>
      </c>
      <c r="AR6" t="s">
        <v>13</v>
      </c>
    </row>
    <row r="7" spans="1:44" ht="12" customHeight="1">
      <c r="A7" s="437" t="s">
        <v>231</v>
      </c>
      <c r="B7" s="438"/>
      <c r="C7" s="439">
        <v>1</v>
      </c>
      <c r="D7" s="440" t="s">
        <v>229</v>
      </c>
      <c r="E7" s="441" t="s">
        <v>187</v>
      </c>
      <c r="F7" s="442">
        <v>20</v>
      </c>
      <c r="G7" s="443">
        <v>0</v>
      </c>
      <c r="H7" s="449">
        <f t="shared" si="0"/>
        <v>20</v>
      </c>
      <c r="I7" s="445"/>
      <c r="J7" s="446"/>
      <c r="K7" s="447" t="s">
        <v>187</v>
      </c>
      <c r="L7" s="446"/>
      <c r="M7" s="446"/>
      <c r="N7" s="447"/>
      <c r="O7" s="446"/>
      <c r="P7" s="446"/>
      <c r="Q7" s="447"/>
      <c r="R7" s="446"/>
      <c r="S7" s="446"/>
      <c r="T7" s="447"/>
      <c r="U7" s="446"/>
      <c r="V7" s="446"/>
      <c r="W7" s="447"/>
      <c r="X7" s="446"/>
      <c r="Y7" s="446"/>
      <c r="Z7" s="447"/>
      <c r="AA7" s="446"/>
      <c r="AB7" s="446"/>
      <c r="AC7" s="447"/>
      <c r="AD7" s="446"/>
      <c r="AE7" s="446"/>
      <c r="AF7" s="447">
        <v>16</v>
      </c>
      <c r="AG7" s="448">
        <f t="shared" si="1"/>
        <v>4</v>
      </c>
      <c r="AR7">
        <v>31002257</v>
      </c>
    </row>
    <row r="8" spans="1:33" ht="12" customHeight="1">
      <c r="A8" s="437"/>
      <c r="B8" s="438"/>
      <c r="C8" s="439"/>
      <c r="D8" s="440"/>
      <c r="E8" s="441"/>
      <c r="F8" s="442"/>
      <c r="G8" s="443"/>
      <c r="H8" s="449" t="str">
        <f t="shared" si="0"/>
        <v> </v>
      </c>
      <c r="I8" s="445"/>
      <c r="J8" s="446"/>
      <c r="K8" s="447"/>
      <c r="L8" s="446"/>
      <c r="M8" s="446"/>
      <c r="N8" s="447"/>
      <c r="O8" s="446"/>
      <c r="P8" s="446"/>
      <c r="Q8" s="447"/>
      <c r="R8" s="446"/>
      <c r="S8" s="446"/>
      <c r="T8" s="447"/>
      <c r="U8" s="446"/>
      <c r="V8" s="446"/>
      <c r="W8" s="447"/>
      <c r="X8" s="446"/>
      <c r="Y8" s="446"/>
      <c r="Z8" s="447"/>
      <c r="AA8" s="446"/>
      <c r="AB8" s="446"/>
      <c r="AC8" s="447"/>
      <c r="AD8" s="446"/>
      <c r="AE8" s="446"/>
      <c r="AF8" s="447"/>
      <c r="AG8" s="448">
        <f t="shared" si="1"/>
        <v>0</v>
      </c>
    </row>
    <row r="9" spans="1:33" ht="12" customHeight="1">
      <c r="A9" s="437" t="s">
        <v>230</v>
      </c>
      <c r="B9" s="438"/>
      <c r="C9" s="439">
        <v>1</v>
      </c>
      <c r="D9" s="440" t="s">
        <v>43</v>
      </c>
      <c r="E9" s="441" t="s">
        <v>187</v>
      </c>
      <c r="F9" s="442">
        <v>32</v>
      </c>
      <c r="G9" s="443">
        <v>0</v>
      </c>
      <c r="H9" s="449">
        <f t="shared" si="0"/>
        <v>32</v>
      </c>
      <c r="I9" s="445"/>
      <c r="J9" s="446"/>
      <c r="K9" s="447"/>
      <c r="L9" s="446"/>
      <c r="M9" s="446"/>
      <c r="N9" s="447"/>
      <c r="O9" s="446"/>
      <c r="P9" s="446" t="s">
        <v>187</v>
      </c>
      <c r="Q9" s="447"/>
      <c r="R9" s="446"/>
      <c r="S9" s="446"/>
      <c r="T9" s="447"/>
      <c r="U9" s="446"/>
      <c r="V9" s="446"/>
      <c r="W9" s="447"/>
      <c r="X9" s="446"/>
      <c r="Y9" s="446"/>
      <c r="Z9" s="447"/>
      <c r="AA9" s="446"/>
      <c r="AB9" s="446"/>
      <c r="AC9" s="447"/>
      <c r="AD9" s="446"/>
      <c r="AE9" s="446"/>
      <c r="AF9" s="447"/>
      <c r="AG9" s="448">
        <f t="shared" si="1"/>
        <v>32</v>
      </c>
    </row>
    <row r="10" spans="1:33" ht="12" customHeight="1">
      <c r="A10" s="437"/>
      <c r="B10" s="438"/>
      <c r="C10" s="439"/>
      <c r="D10" s="440"/>
      <c r="E10" s="441"/>
      <c r="F10" s="442"/>
      <c r="G10" s="443"/>
      <c r="H10" s="449" t="str">
        <f t="shared" si="0"/>
        <v> </v>
      </c>
      <c r="I10" s="445"/>
      <c r="J10" s="446"/>
      <c r="K10" s="447"/>
      <c r="L10" s="446"/>
      <c r="M10" s="446"/>
      <c r="N10" s="447"/>
      <c r="O10" s="446"/>
      <c r="P10" s="446"/>
      <c r="Q10" s="447"/>
      <c r="R10" s="446"/>
      <c r="S10" s="446"/>
      <c r="T10" s="447"/>
      <c r="U10" s="446"/>
      <c r="V10" s="446"/>
      <c r="W10" s="447"/>
      <c r="X10" s="446"/>
      <c r="Y10" s="446"/>
      <c r="Z10" s="447"/>
      <c r="AA10" s="446"/>
      <c r="AB10" s="446"/>
      <c r="AC10" s="447"/>
      <c r="AD10" s="446"/>
      <c r="AE10" s="446"/>
      <c r="AF10" s="447"/>
      <c r="AG10" s="448">
        <f t="shared" si="1"/>
        <v>0</v>
      </c>
    </row>
    <row r="11" spans="1:33" ht="12" customHeight="1">
      <c r="A11" s="437" t="s">
        <v>232</v>
      </c>
      <c r="B11" s="438"/>
      <c r="C11" s="439">
        <v>1</v>
      </c>
      <c r="D11" s="440" t="s">
        <v>44</v>
      </c>
      <c r="E11" s="441" t="s">
        <v>187</v>
      </c>
      <c r="F11" s="442">
        <v>40</v>
      </c>
      <c r="G11" s="443">
        <v>0</v>
      </c>
      <c r="H11" s="449">
        <f t="shared" si="0"/>
        <v>40</v>
      </c>
      <c r="I11" s="445"/>
      <c r="J11" s="446"/>
      <c r="K11" s="447"/>
      <c r="L11" s="446"/>
      <c r="M11" s="446"/>
      <c r="N11" s="447"/>
      <c r="O11" s="446"/>
      <c r="P11" s="446"/>
      <c r="Q11" s="447"/>
      <c r="R11" s="446"/>
      <c r="S11" s="446"/>
      <c r="T11" s="447"/>
      <c r="U11" s="446"/>
      <c r="V11" s="446"/>
      <c r="W11" s="447" t="s">
        <v>187</v>
      </c>
      <c r="X11" s="446"/>
      <c r="Y11" s="446"/>
      <c r="Z11" s="447"/>
      <c r="AA11" s="446"/>
      <c r="AB11" s="446"/>
      <c r="AC11" s="447"/>
      <c r="AD11" s="446"/>
      <c r="AE11" s="446"/>
      <c r="AF11" s="447"/>
      <c r="AG11" s="448">
        <f t="shared" si="1"/>
        <v>40</v>
      </c>
    </row>
    <row r="12" spans="1:33" ht="12" customHeight="1">
      <c r="A12" s="437"/>
      <c r="B12" s="438"/>
      <c r="C12" s="439"/>
      <c r="D12" s="440"/>
      <c r="E12" s="441"/>
      <c r="F12" s="442"/>
      <c r="G12" s="443"/>
      <c r="H12" s="449" t="str">
        <f t="shared" si="0"/>
        <v> </v>
      </c>
      <c r="I12" s="445"/>
      <c r="J12" s="446"/>
      <c r="K12" s="447"/>
      <c r="L12" s="446"/>
      <c r="M12" s="446"/>
      <c r="N12" s="447"/>
      <c r="O12" s="446"/>
      <c r="P12" s="446"/>
      <c r="Q12" s="447"/>
      <c r="R12" s="446"/>
      <c r="S12" s="446"/>
      <c r="T12" s="447"/>
      <c r="U12" s="446"/>
      <c r="V12" s="446"/>
      <c r="W12" s="447"/>
      <c r="X12" s="446"/>
      <c r="Y12" s="446"/>
      <c r="Z12" s="447"/>
      <c r="AA12" s="446"/>
      <c r="AB12" s="446"/>
      <c r="AC12" s="447"/>
      <c r="AD12" s="446"/>
      <c r="AE12" s="446"/>
      <c r="AF12" s="447"/>
      <c r="AG12" s="448">
        <f t="shared" si="1"/>
        <v>0</v>
      </c>
    </row>
    <row r="13" spans="1:33" ht="12" customHeight="1">
      <c r="A13" s="437" t="s">
        <v>233</v>
      </c>
      <c r="B13" s="438"/>
      <c r="C13" s="439">
        <v>1</v>
      </c>
      <c r="D13" s="440" t="s">
        <v>45</v>
      </c>
      <c r="E13" s="441" t="s">
        <v>187</v>
      </c>
      <c r="F13" s="442">
        <v>72</v>
      </c>
      <c r="G13" s="443">
        <v>0</v>
      </c>
      <c r="H13" s="449">
        <f t="shared" si="0"/>
        <v>72</v>
      </c>
      <c r="I13" s="445"/>
      <c r="J13" s="446"/>
      <c r="K13" s="447"/>
      <c r="L13" s="446"/>
      <c r="M13" s="446"/>
      <c r="N13" s="447"/>
      <c r="O13" s="446"/>
      <c r="P13" s="446"/>
      <c r="Q13" s="447"/>
      <c r="R13" s="446"/>
      <c r="S13" s="446"/>
      <c r="T13" s="447"/>
      <c r="U13" s="446"/>
      <c r="V13" s="446"/>
      <c r="W13" s="447"/>
      <c r="X13" s="446"/>
      <c r="Y13" s="446"/>
      <c r="Z13" s="447"/>
      <c r="AA13" s="446"/>
      <c r="AB13" s="446"/>
      <c r="AC13" s="447"/>
      <c r="AD13" s="446"/>
      <c r="AE13" s="446"/>
      <c r="AF13" s="447"/>
      <c r="AG13" s="448">
        <f t="shared" si="1"/>
        <v>72</v>
      </c>
    </row>
    <row r="14" spans="1:33" ht="12" customHeight="1">
      <c r="A14" s="437"/>
      <c r="B14" s="438"/>
      <c r="C14" s="439"/>
      <c r="D14" s="440"/>
      <c r="E14" s="441"/>
      <c r="F14" s="442"/>
      <c r="G14" s="443"/>
      <c r="H14" s="449" t="str">
        <f t="shared" si="0"/>
        <v> </v>
      </c>
      <c r="I14" s="445"/>
      <c r="J14" s="446"/>
      <c r="K14" s="447"/>
      <c r="L14" s="446"/>
      <c r="M14" s="446"/>
      <c r="N14" s="447"/>
      <c r="O14" s="446"/>
      <c r="P14" s="446"/>
      <c r="Q14" s="447"/>
      <c r="R14" s="446"/>
      <c r="S14" s="446"/>
      <c r="T14" s="447"/>
      <c r="U14" s="446"/>
      <c r="V14" s="446"/>
      <c r="W14" s="447"/>
      <c r="X14" s="446"/>
      <c r="Y14" s="446"/>
      <c r="Z14" s="447"/>
      <c r="AA14" s="446"/>
      <c r="AB14" s="446"/>
      <c r="AC14" s="447"/>
      <c r="AD14" s="446"/>
      <c r="AE14" s="446"/>
      <c r="AF14" s="447"/>
      <c r="AG14" s="448">
        <f t="shared" si="1"/>
        <v>0</v>
      </c>
    </row>
    <row r="15" spans="1:33" ht="12" customHeight="1">
      <c r="A15" s="437"/>
      <c r="B15" s="438"/>
      <c r="C15" s="439"/>
      <c r="D15" s="440"/>
      <c r="E15" s="441"/>
      <c r="F15" s="442"/>
      <c r="G15" s="443"/>
      <c r="H15" s="449" t="str">
        <f t="shared" si="0"/>
        <v> </v>
      </c>
      <c r="I15" s="445"/>
      <c r="J15" s="446"/>
      <c r="K15" s="447"/>
      <c r="L15" s="446"/>
      <c r="M15" s="446"/>
      <c r="N15" s="447"/>
      <c r="O15" s="446"/>
      <c r="P15" s="446"/>
      <c r="Q15" s="447"/>
      <c r="R15" s="446"/>
      <c r="S15" s="446"/>
      <c r="T15" s="447"/>
      <c r="U15" s="446"/>
      <c r="V15" s="446"/>
      <c r="W15" s="447"/>
      <c r="X15" s="446"/>
      <c r="Y15" s="446"/>
      <c r="Z15" s="447"/>
      <c r="AA15" s="446"/>
      <c r="AB15" s="446"/>
      <c r="AC15" s="447"/>
      <c r="AD15" s="446"/>
      <c r="AE15" s="446"/>
      <c r="AF15" s="447"/>
      <c r="AG15" s="448">
        <f t="shared" si="1"/>
        <v>0</v>
      </c>
    </row>
    <row r="16" spans="1:33" ht="12" customHeight="1">
      <c r="A16" s="437"/>
      <c r="B16" s="438"/>
      <c r="C16" s="439"/>
      <c r="D16" s="440"/>
      <c r="E16" s="441"/>
      <c r="F16" s="442"/>
      <c r="G16" s="443"/>
      <c r="H16" s="449" t="str">
        <f t="shared" si="0"/>
        <v> </v>
      </c>
      <c r="I16" s="445"/>
      <c r="J16" s="446"/>
      <c r="K16" s="447"/>
      <c r="L16" s="446"/>
      <c r="M16" s="446"/>
      <c r="N16" s="447"/>
      <c r="O16" s="446"/>
      <c r="P16" s="446"/>
      <c r="Q16" s="447"/>
      <c r="R16" s="446"/>
      <c r="S16" s="446"/>
      <c r="T16" s="447"/>
      <c r="U16" s="446"/>
      <c r="V16" s="446"/>
      <c r="W16" s="447"/>
      <c r="X16" s="446"/>
      <c r="Y16" s="446"/>
      <c r="Z16" s="447"/>
      <c r="AA16" s="446"/>
      <c r="AB16" s="446"/>
      <c r="AC16" s="447"/>
      <c r="AD16" s="446"/>
      <c r="AE16" s="446"/>
      <c r="AF16" s="447"/>
      <c r="AG16" s="448">
        <f t="shared" si="1"/>
        <v>0</v>
      </c>
    </row>
    <row r="17" spans="1:33" ht="12" customHeight="1">
      <c r="A17" s="437"/>
      <c r="B17" s="438"/>
      <c r="C17" s="439"/>
      <c r="D17" s="440"/>
      <c r="E17" s="441"/>
      <c r="F17" s="442"/>
      <c r="G17" s="443"/>
      <c r="H17" s="449" t="str">
        <f t="shared" si="0"/>
        <v> </v>
      </c>
      <c r="I17" s="445"/>
      <c r="J17" s="446"/>
      <c r="K17" s="447"/>
      <c r="L17" s="446"/>
      <c r="M17" s="446"/>
      <c r="N17" s="447"/>
      <c r="O17" s="446"/>
      <c r="P17" s="446"/>
      <c r="Q17" s="447"/>
      <c r="R17" s="446"/>
      <c r="S17" s="446"/>
      <c r="T17" s="447"/>
      <c r="U17" s="446"/>
      <c r="V17" s="446"/>
      <c r="W17" s="447"/>
      <c r="X17" s="446"/>
      <c r="Y17" s="446"/>
      <c r="Z17" s="447"/>
      <c r="AA17" s="446"/>
      <c r="AB17" s="446"/>
      <c r="AC17" s="447"/>
      <c r="AD17" s="446"/>
      <c r="AE17" s="446"/>
      <c r="AF17" s="447"/>
      <c r="AG17" s="448">
        <f t="shared" si="1"/>
        <v>0</v>
      </c>
    </row>
    <row r="18" spans="1:33" ht="12" customHeight="1">
      <c r="A18" s="437"/>
      <c r="B18" s="438"/>
      <c r="C18" s="439"/>
      <c r="D18" s="440"/>
      <c r="E18" s="441"/>
      <c r="F18" s="442"/>
      <c r="G18" s="443"/>
      <c r="H18" s="449" t="str">
        <f t="shared" si="0"/>
        <v> </v>
      </c>
      <c r="I18" s="445"/>
      <c r="J18" s="446"/>
      <c r="K18" s="447"/>
      <c r="L18" s="446"/>
      <c r="M18" s="446"/>
      <c r="N18" s="447"/>
      <c r="O18" s="446"/>
      <c r="P18" s="446"/>
      <c r="Q18" s="447"/>
      <c r="R18" s="446"/>
      <c r="S18" s="446"/>
      <c r="T18" s="447"/>
      <c r="U18" s="446"/>
      <c r="V18" s="446"/>
      <c r="W18" s="447"/>
      <c r="X18" s="446"/>
      <c r="Y18" s="446"/>
      <c r="Z18" s="447"/>
      <c r="AA18" s="446"/>
      <c r="AB18" s="446"/>
      <c r="AC18" s="447"/>
      <c r="AD18" s="446"/>
      <c r="AE18" s="446"/>
      <c r="AF18" s="447"/>
      <c r="AG18" s="448">
        <f t="shared" si="1"/>
        <v>0</v>
      </c>
    </row>
    <row r="19" spans="1:33" ht="12" customHeight="1">
      <c r="A19" s="437"/>
      <c r="B19" s="438"/>
      <c r="C19" s="439"/>
      <c r="D19" s="440"/>
      <c r="E19" s="441"/>
      <c r="F19" s="442"/>
      <c r="G19" s="443"/>
      <c r="H19" s="449" t="str">
        <f t="shared" si="0"/>
        <v> </v>
      </c>
      <c r="I19" s="445"/>
      <c r="J19" s="446"/>
      <c r="K19" s="447"/>
      <c r="L19" s="446"/>
      <c r="M19" s="446"/>
      <c r="N19" s="447"/>
      <c r="O19" s="446"/>
      <c r="P19" s="446"/>
      <c r="Q19" s="447"/>
      <c r="R19" s="446"/>
      <c r="S19" s="446"/>
      <c r="T19" s="447"/>
      <c r="U19" s="446"/>
      <c r="V19" s="446"/>
      <c r="W19" s="447"/>
      <c r="X19" s="446"/>
      <c r="Y19" s="446"/>
      <c r="Z19" s="447"/>
      <c r="AA19" s="446"/>
      <c r="AB19" s="446"/>
      <c r="AC19" s="447"/>
      <c r="AD19" s="446"/>
      <c r="AE19" s="446"/>
      <c r="AF19" s="447"/>
      <c r="AG19" s="448">
        <f t="shared" si="1"/>
        <v>0</v>
      </c>
    </row>
    <row r="20" spans="1:33" ht="12" customHeight="1">
      <c r="A20" s="437"/>
      <c r="B20" s="438"/>
      <c r="C20" s="439"/>
      <c r="D20" s="440"/>
      <c r="E20" s="441"/>
      <c r="F20" s="442"/>
      <c r="G20" s="443"/>
      <c r="H20" s="449" t="str">
        <f t="shared" si="0"/>
        <v> </v>
      </c>
      <c r="I20" s="445"/>
      <c r="J20" s="446"/>
      <c r="K20" s="447"/>
      <c r="L20" s="446"/>
      <c r="M20" s="446"/>
      <c r="N20" s="447"/>
      <c r="O20" s="446"/>
      <c r="P20" s="446"/>
      <c r="Q20" s="447"/>
      <c r="R20" s="446"/>
      <c r="S20" s="446"/>
      <c r="T20" s="447"/>
      <c r="U20" s="446"/>
      <c r="V20" s="446"/>
      <c r="W20" s="447"/>
      <c r="X20" s="446"/>
      <c r="Y20" s="446"/>
      <c r="Z20" s="447"/>
      <c r="AA20" s="446"/>
      <c r="AB20" s="446"/>
      <c r="AC20" s="447"/>
      <c r="AD20" s="446"/>
      <c r="AE20" s="446"/>
      <c r="AF20" s="447"/>
      <c r="AG20" s="448">
        <f t="shared" si="1"/>
        <v>0</v>
      </c>
    </row>
    <row r="21" spans="1:33" ht="12" customHeight="1">
      <c r="A21" s="437"/>
      <c r="B21" s="438"/>
      <c r="C21" s="439"/>
      <c r="D21" s="440"/>
      <c r="E21" s="441"/>
      <c r="F21" s="442"/>
      <c r="G21" s="443"/>
      <c r="H21" s="449" t="str">
        <f t="shared" si="0"/>
        <v> </v>
      </c>
      <c r="I21" s="445"/>
      <c r="J21" s="446"/>
      <c r="K21" s="447"/>
      <c r="L21" s="446"/>
      <c r="M21" s="446"/>
      <c r="N21" s="447"/>
      <c r="O21" s="446"/>
      <c r="P21" s="446"/>
      <c r="Q21" s="447"/>
      <c r="R21" s="446"/>
      <c r="S21" s="446"/>
      <c r="T21" s="447"/>
      <c r="U21" s="446"/>
      <c r="V21" s="446"/>
      <c r="W21" s="447"/>
      <c r="X21" s="446"/>
      <c r="Y21" s="446"/>
      <c r="Z21" s="447"/>
      <c r="AA21" s="446"/>
      <c r="AB21" s="446"/>
      <c r="AC21" s="447"/>
      <c r="AD21" s="446"/>
      <c r="AE21" s="446"/>
      <c r="AF21" s="447"/>
      <c r="AG21" s="448">
        <f t="shared" si="1"/>
        <v>0</v>
      </c>
    </row>
    <row r="22" spans="1:33" ht="12" customHeight="1">
      <c r="A22" s="437"/>
      <c r="B22" s="438"/>
      <c r="C22" s="439"/>
      <c r="D22" s="440"/>
      <c r="E22" s="441"/>
      <c r="F22" s="442"/>
      <c r="G22" s="443"/>
      <c r="H22" s="449" t="str">
        <f t="shared" si="0"/>
        <v> </v>
      </c>
      <c r="I22" s="445"/>
      <c r="J22" s="446"/>
      <c r="K22" s="447"/>
      <c r="L22" s="446"/>
      <c r="M22" s="446"/>
      <c r="N22" s="447"/>
      <c r="O22" s="446"/>
      <c r="P22" s="446"/>
      <c r="Q22" s="447"/>
      <c r="R22" s="446"/>
      <c r="S22" s="446"/>
      <c r="T22" s="447"/>
      <c r="U22" s="446"/>
      <c r="V22" s="446"/>
      <c r="W22" s="447"/>
      <c r="X22" s="446"/>
      <c r="Y22" s="446"/>
      <c r="Z22" s="447"/>
      <c r="AA22" s="446"/>
      <c r="AB22" s="446"/>
      <c r="AC22" s="447"/>
      <c r="AD22" s="446"/>
      <c r="AE22" s="446"/>
      <c r="AF22" s="447"/>
      <c r="AG22" s="448">
        <f t="shared" si="1"/>
        <v>0</v>
      </c>
    </row>
    <row r="23" spans="1:33" ht="12" customHeight="1">
      <c r="A23" s="437"/>
      <c r="B23" s="438"/>
      <c r="C23" s="439"/>
      <c r="D23" s="440"/>
      <c r="E23" s="441"/>
      <c r="F23" s="442"/>
      <c r="G23" s="443"/>
      <c r="H23" s="449" t="str">
        <f t="shared" si="0"/>
        <v> </v>
      </c>
      <c r="I23" s="445"/>
      <c r="J23" s="446"/>
      <c r="K23" s="447"/>
      <c r="L23" s="446"/>
      <c r="M23" s="446"/>
      <c r="N23" s="447"/>
      <c r="O23" s="446"/>
      <c r="P23" s="446"/>
      <c r="Q23" s="447"/>
      <c r="R23" s="446"/>
      <c r="S23" s="446"/>
      <c r="T23" s="447"/>
      <c r="U23" s="446"/>
      <c r="V23" s="446"/>
      <c r="W23" s="447"/>
      <c r="X23" s="446"/>
      <c r="Y23" s="446"/>
      <c r="Z23" s="447"/>
      <c r="AA23" s="446"/>
      <c r="AB23" s="446"/>
      <c r="AC23" s="447"/>
      <c r="AD23" s="446"/>
      <c r="AE23" s="446"/>
      <c r="AF23" s="447"/>
      <c r="AG23" s="448">
        <f t="shared" si="1"/>
        <v>0</v>
      </c>
    </row>
    <row r="24" spans="1:33" ht="12" customHeight="1">
      <c r="A24" s="437"/>
      <c r="B24" s="438"/>
      <c r="C24" s="439"/>
      <c r="D24" s="440"/>
      <c r="E24" s="441"/>
      <c r="F24" s="442"/>
      <c r="G24" s="443"/>
      <c r="H24" s="449" t="str">
        <f t="shared" si="0"/>
        <v> </v>
      </c>
      <c r="I24" s="445"/>
      <c r="J24" s="446"/>
      <c r="K24" s="447"/>
      <c r="L24" s="446"/>
      <c r="M24" s="446"/>
      <c r="N24" s="447"/>
      <c r="O24" s="446"/>
      <c r="P24" s="446"/>
      <c r="Q24" s="447"/>
      <c r="R24" s="446"/>
      <c r="S24" s="446"/>
      <c r="T24" s="447"/>
      <c r="U24" s="446"/>
      <c r="V24" s="446"/>
      <c r="W24" s="447"/>
      <c r="X24" s="446"/>
      <c r="Y24" s="446"/>
      <c r="Z24" s="447"/>
      <c r="AA24" s="446"/>
      <c r="AB24" s="446"/>
      <c r="AC24" s="447"/>
      <c r="AD24" s="446"/>
      <c r="AE24" s="446"/>
      <c r="AF24" s="447"/>
      <c r="AG24" s="448">
        <f t="shared" si="1"/>
        <v>0</v>
      </c>
    </row>
    <row r="25" spans="1:33" ht="12" customHeight="1">
      <c r="A25" s="437"/>
      <c r="B25" s="438"/>
      <c r="C25" s="439"/>
      <c r="D25" s="440"/>
      <c r="E25" s="441"/>
      <c r="F25" s="442"/>
      <c r="G25" s="443"/>
      <c r="H25" s="449" t="str">
        <f t="shared" si="0"/>
        <v> </v>
      </c>
      <c r="I25" s="445"/>
      <c r="J25" s="446"/>
      <c r="K25" s="447"/>
      <c r="L25" s="446"/>
      <c r="M25" s="446"/>
      <c r="N25" s="447"/>
      <c r="O25" s="446"/>
      <c r="P25" s="446"/>
      <c r="Q25" s="447"/>
      <c r="R25" s="446"/>
      <c r="S25" s="446"/>
      <c r="T25" s="447"/>
      <c r="U25" s="446"/>
      <c r="V25" s="446"/>
      <c r="W25" s="447"/>
      <c r="X25" s="446"/>
      <c r="Y25" s="446"/>
      <c r="Z25" s="447"/>
      <c r="AA25" s="446"/>
      <c r="AB25" s="446"/>
      <c r="AC25" s="447"/>
      <c r="AD25" s="446"/>
      <c r="AE25" s="446"/>
      <c r="AF25" s="447"/>
      <c r="AG25" s="448">
        <f t="shared" si="1"/>
        <v>0</v>
      </c>
    </row>
    <row r="26" spans="1:33" ht="12" customHeight="1">
      <c r="A26" s="437"/>
      <c r="B26" s="438"/>
      <c r="C26" s="439"/>
      <c r="D26" s="440"/>
      <c r="E26" s="441"/>
      <c r="F26" s="442"/>
      <c r="G26" s="443"/>
      <c r="H26" s="449" t="str">
        <f t="shared" si="0"/>
        <v> </v>
      </c>
      <c r="I26" s="445"/>
      <c r="J26" s="446"/>
      <c r="K26" s="447"/>
      <c r="L26" s="446"/>
      <c r="M26" s="446"/>
      <c r="N26" s="447"/>
      <c r="O26" s="446"/>
      <c r="P26" s="446"/>
      <c r="Q26" s="447"/>
      <c r="R26" s="446"/>
      <c r="S26" s="446"/>
      <c r="T26" s="447"/>
      <c r="U26" s="446"/>
      <c r="V26" s="446"/>
      <c r="W26" s="447"/>
      <c r="X26" s="446"/>
      <c r="Y26" s="446"/>
      <c r="Z26" s="447"/>
      <c r="AA26" s="446"/>
      <c r="AB26" s="446"/>
      <c r="AC26" s="447"/>
      <c r="AD26" s="446"/>
      <c r="AE26" s="446"/>
      <c r="AF26" s="447"/>
      <c r="AG26" s="448">
        <f t="shared" si="1"/>
        <v>0</v>
      </c>
    </row>
    <row r="27" spans="1:33" ht="12" customHeight="1">
      <c r="A27" s="437"/>
      <c r="B27" s="438"/>
      <c r="C27" s="439"/>
      <c r="D27" s="440"/>
      <c r="E27" s="441"/>
      <c r="F27" s="442"/>
      <c r="G27" s="443"/>
      <c r="H27" s="449" t="str">
        <f t="shared" si="0"/>
        <v> </v>
      </c>
      <c r="I27" s="445"/>
      <c r="J27" s="446"/>
      <c r="K27" s="447"/>
      <c r="L27" s="446"/>
      <c r="M27" s="446"/>
      <c r="N27" s="447"/>
      <c r="O27" s="446"/>
      <c r="P27" s="446"/>
      <c r="Q27" s="447"/>
      <c r="R27" s="446"/>
      <c r="S27" s="446"/>
      <c r="T27" s="447"/>
      <c r="U27" s="446"/>
      <c r="V27" s="446"/>
      <c r="W27" s="447"/>
      <c r="X27" s="446"/>
      <c r="Y27" s="446"/>
      <c r="Z27" s="447"/>
      <c r="AA27" s="446"/>
      <c r="AB27" s="446"/>
      <c r="AC27" s="447"/>
      <c r="AD27" s="446"/>
      <c r="AE27" s="446"/>
      <c r="AF27" s="447"/>
      <c r="AG27" s="448">
        <f t="shared" si="1"/>
        <v>0</v>
      </c>
    </row>
    <row r="28" spans="1:33" ht="12" customHeight="1">
      <c r="A28" s="437"/>
      <c r="B28" s="438"/>
      <c r="C28" s="439"/>
      <c r="D28" s="440"/>
      <c r="E28" s="441"/>
      <c r="F28" s="442"/>
      <c r="G28" s="443"/>
      <c r="H28" s="449" t="str">
        <f t="shared" si="0"/>
        <v> </v>
      </c>
      <c r="I28" s="445"/>
      <c r="J28" s="446"/>
      <c r="K28" s="447"/>
      <c r="L28" s="446"/>
      <c r="M28" s="446"/>
      <c r="N28" s="447"/>
      <c r="O28" s="446"/>
      <c r="P28" s="446"/>
      <c r="Q28" s="447"/>
      <c r="R28" s="446"/>
      <c r="S28" s="446"/>
      <c r="T28" s="447"/>
      <c r="U28" s="446"/>
      <c r="V28" s="446"/>
      <c r="W28" s="447"/>
      <c r="X28" s="446"/>
      <c r="Y28" s="446"/>
      <c r="Z28" s="447"/>
      <c r="AA28" s="446"/>
      <c r="AB28" s="446"/>
      <c r="AC28" s="447"/>
      <c r="AD28" s="446"/>
      <c r="AE28" s="446"/>
      <c r="AF28" s="447"/>
      <c r="AG28" s="448">
        <f t="shared" si="1"/>
        <v>0</v>
      </c>
    </row>
    <row r="29" spans="1:33" s="458" customFormat="1" ht="13.5" thickBot="1">
      <c r="A29" s="450" t="s">
        <v>96</v>
      </c>
      <c r="B29" s="451"/>
      <c r="C29" s="452"/>
      <c r="D29" s="452"/>
      <c r="E29" s="453"/>
      <c r="F29" s="454">
        <f>SUM(F7:F23)</f>
        <v>164</v>
      </c>
      <c r="G29" s="454"/>
      <c r="H29" s="454">
        <f>SUM(H7:H23)</f>
        <v>164</v>
      </c>
      <c r="I29" s="455">
        <f aca="true" t="shared" si="2" ref="I29:AF29">SUM(I7:I23)</f>
        <v>0</v>
      </c>
      <c r="J29" s="456">
        <f t="shared" si="2"/>
        <v>0</v>
      </c>
      <c r="K29" s="457">
        <f t="shared" si="2"/>
        <v>0</v>
      </c>
      <c r="L29" s="456">
        <f t="shared" si="2"/>
        <v>0</v>
      </c>
      <c r="M29" s="456">
        <f t="shared" si="2"/>
        <v>0</v>
      </c>
      <c r="N29" s="457">
        <f t="shared" si="2"/>
        <v>0</v>
      </c>
      <c r="O29" s="456">
        <f t="shared" si="2"/>
        <v>0</v>
      </c>
      <c r="P29" s="456">
        <f t="shared" si="2"/>
        <v>0</v>
      </c>
      <c r="Q29" s="457">
        <f t="shared" si="2"/>
        <v>0</v>
      </c>
      <c r="R29" s="456">
        <f t="shared" si="2"/>
        <v>0</v>
      </c>
      <c r="S29" s="456">
        <f t="shared" si="2"/>
        <v>0</v>
      </c>
      <c r="T29" s="456">
        <f t="shared" si="2"/>
        <v>0</v>
      </c>
      <c r="U29" s="455">
        <f t="shared" si="2"/>
        <v>0</v>
      </c>
      <c r="V29" s="456">
        <f t="shared" si="2"/>
        <v>0</v>
      </c>
      <c r="W29" s="457">
        <f t="shared" si="2"/>
        <v>0</v>
      </c>
      <c r="X29" s="456">
        <f t="shared" si="2"/>
        <v>0</v>
      </c>
      <c r="Y29" s="456">
        <f t="shared" si="2"/>
        <v>0</v>
      </c>
      <c r="Z29" s="457">
        <f t="shared" si="2"/>
        <v>0</v>
      </c>
      <c r="AA29" s="456">
        <f t="shared" si="2"/>
        <v>0</v>
      </c>
      <c r="AB29" s="456">
        <f t="shared" si="2"/>
        <v>0</v>
      </c>
      <c r="AC29" s="457">
        <f t="shared" si="2"/>
        <v>0</v>
      </c>
      <c r="AD29" s="456">
        <f t="shared" si="2"/>
        <v>0</v>
      </c>
      <c r="AE29" s="456">
        <f t="shared" si="2"/>
        <v>0</v>
      </c>
      <c r="AF29" s="457">
        <f t="shared" si="2"/>
        <v>16</v>
      </c>
      <c r="AG29" s="454">
        <f>SUM(AG7:AG23)</f>
        <v>148</v>
      </c>
    </row>
    <row r="30" spans="1:33" ht="27" customHeight="1" thickBot="1">
      <c r="A30" s="459"/>
      <c r="B30" s="460"/>
      <c r="C30" s="460"/>
      <c r="D30" s="460"/>
      <c r="E30" s="460"/>
      <c r="F30" s="460"/>
      <c r="G30" s="460"/>
      <c r="H30" s="460"/>
      <c r="I30" s="461" t="s">
        <v>194</v>
      </c>
      <c r="J30" s="462" t="s">
        <v>195</v>
      </c>
      <c r="K30" s="463" t="s">
        <v>196</v>
      </c>
      <c r="L30" s="462" t="s">
        <v>197</v>
      </c>
      <c r="M30" s="462" t="s">
        <v>198</v>
      </c>
      <c r="N30" s="463" t="s">
        <v>199</v>
      </c>
      <c r="O30" s="462" t="s">
        <v>200</v>
      </c>
      <c r="P30" s="462" t="s">
        <v>201</v>
      </c>
      <c r="Q30" s="463" t="s">
        <v>202</v>
      </c>
      <c r="R30" s="462" t="s">
        <v>203</v>
      </c>
      <c r="S30" s="462" t="s">
        <v>204</v>
      </c>
      <c r="T30" s="463" t="s">
        <v>205</v>
      </c>
      <c r="U30" s="462" t="s">
        <v>194</v>
      </c>
      <c r="V30" s="462" t="s">
        <v>195</v>
      </c>
      <c r="W30" s="463" t="s">
        <v>196</v>
      </c>
      <c r="X30" s="462" t="s">
        <v>197</v>
      </c>
      <c r="Y30" s="462" t="s">
        <v>198</v>
      </c>
      <c r="Z30" s="463" t="s">
        <v>199</v>
      </c>
      <c r="AA30" s="462" t="s">
        <v>200</v>
      </c>
      <c r="AB30" s="462" t="s">
        <v>201</v>
      </c>
      <c r="AC30" s="463" t="s">
        <v>202</v>
      </c>
      <c r="AD30" s="462" t="s">
        <v>203</v>
      </c>
      <c r="AE30" s="462" t="s">
        <v>204</v>
      </c>
      <c r="AF30" s="463" t="s">
        <v>205</v>
      </c>
      <c r="AG30" s="464"/>
    </row>
    <row r="31" spans="1:33" ht="9" customHeight="1" thickBot="1">
      <c r="A31" s="465" t="s">
        <v>7</v>
      </c>
      <c r="B31" s="466"/>
      <c r="C31" s="466"/>
      <c r="D31" s="467" t="s">
        <v>207</v>
      </c>
      <c r="E31" s="468"/>
      <c r="F31" s="468"/>
      <c r="G31" s="468"/>
      <c r="H31" s="469"/>
      <c r="I31" s="470" t="s">
        <v>208</v>
      </c>
      <c r="J31" s="471"/>
      <c r="K31" s="472"/>
      <c r="L31" s="473"/>
      <c r="M31" s="473"/>
      <c r="N31" s="474"/>
      <c r="O31" s="475" t="s">
        <v>209</v>
      </c>
      <c r="P31" s="475"/>
      <c r="Q31" s="475"/>
      <c r="R31" s="475"/>
      <c r="S31" s="475"/>
      <c r="T31" s="476"/>
      <c r="U31" s="470" t="s">
        <v>208</v>
      </c>
      <c r="V31" s="470"/>
      <c r="W31" s="471"/>
      <c r="X31" s="470" t="s">
        <v>71</v>
      </c>
      <c r="Y31" s="470"/>
      <c r="Z31" s="471"/>
      <c r="AA31" s="470" t="s">
        <v>210</v>
      </c>
      <c r="AB31" s="470"/>
      <c r="AC31" s="470"/>
      <c r="AD31" s="397"/>
      <c r="AE31" s="397"/>
      <c r="AF31" s="397"/>
      <c r="AG31" s="477"/>
    </row>
    <row r="32" spans="1:33" ht="9" customHeight="1" thickBot="1">
      <c r="A32" s="478" t="s">
        <v>211</v>
      </c>
      <c r="B32" s="479"/>
      <c r="C32" s="479"/>
      <c r="D32" s="480"/>
      <c r="E32" s="481"/>
      <c r="F32" s="482"/>
      <c r="G32" s="483"/>
      <c r="H32" s="484" t="s">
        <v>212</v>
      </c>
      <c r="I32" s="475" t="s">
        <v>213</v>
      </c>
      <c r="J32" s="476"/>
      <c r="K32" s="485"/>
      <c r="L32" s="485"/>
      <c r="M32" s="485"/>
      <c r="N32" s="486"/>
      <c r="O32" s="487" t="s">
        <v>214</v>
      </c>
      <c r="P32" s="487"/>
      <c r="Q32" s="488"/>
      <c r="R32" s="487" t="s">
        <v>215</v>
      </c>
      <c r="S32" s="487"/>
      <c r="T32" s="489"/>
      <c r="U32" s="475" t="s">
        <v>215</v>
      </c>
      <c r="V32" s="475"/>
      <c r="W32" s="476"/>
      <c r="X32" s="475" t="s">
        <v>215</v>
      </c>
      <c r="Y32" s="475"/>
      <c r="Z32" s="476"/>
      <c r="AA32" s="397"/>
      <c r="AB32" s="397"/>
      <c r="AC32" s="397"/>
      <c r="AD32" s="397"/>
      <c r="AE32" s="397"/>
      <c r="AF32" s="397"/>
      <c r="AG32" s="477"/>
    </row>
    <row r="33" spans="1:33" ht="10.5" customHeight="1" thickBot="1">
      <c r="A33" s="490" t="s">
        <v>216</v>
      </c>
      <c r="B33" s="487" t="s">
        <v>217</v>
      </c>
      <c r="C33" s="491"/>
      <c r="D33" s="492" t="s">
        <v>218</v>
      </c>
      <c r="E33" s="493" t="s">
        <v>219</v>
      </c>
      <c r="F33" s="494"/>
      <c r="G33" s="495" t="s">
        <v>220</v>
      </c>
      <c r="H33" s="495" t="s">
        <v>221</v>
      </c>
      <c r="I33" s="496">
        <v>1</v>
      </c>
      <c r="J33" s="497"/>
      <c r="K33" s="498" t="s">
        <v>222</v>
      </c>
      <c r="L33" s="498"/>
      <c r="M33" s="498"/>
      <c r="N33" s="499"/>
      <c r="O33" s="500"/>
      <c r="P33" s="501">
        <v>7</v>
      </c>
      <c r="Q33" s="502"/>
      <c r="R33" s="500"/>
      <c r="S33" s="501">
        <v>1</v>
      </c>
      <c r="T33" s="503" t="s">
        <v>169</v>
      </c>
      <c r="U33" s="500" t="s">
        <v>169</v>
      </c>
      <c r="V33" s="501">
        <v>25</v>
      </c>
      <c r="W33" s="503" t="s">
        <v>169</v>
      </c>
      <c r="X33" s="500" t="s">
        <v>169</v>
      </c>
      <c r="Y33" s="504">
        <f aca="true" t="shared" si="3" ref="Y33:Y42">SUM(S33,V33)</f>
        <v>26</v>
      </c>
      <c r="Z33" s="503" t="s">
        <v>169</v>
      </c>
      <c r="AA33" s="397"/>
      <c r="AB33" s="397"/>
      <c r="AC33" s="397"/>
      <c r="AD33" s="397"/>
      <c r="AE33" s="397"/>
      <c r="AF33" s="397"/>
      <c r="AG33" s="477"/>
    </row>
    <row r="34" spans="1:33" ht="9" customHeight="1" thickBot="1">
      <c r="A34" s="505">
        <v>1</v>
      </c>
      <c r="B34" s="506" t="s">
        <v>249</v>
      </c>
      <c r="C34" s="506"/>
      <c r="D34" s="507">
        <v>6</v>
      </c>
      <c r="E34" s="508">
        <v>20</v>
      </c>
      <c r="F34" s="509"/>
      <c r="G34" s="510">
        <v>30</v>
      </c>
      <c r="H34" s="510">
        <v>0</v>
      </c>
      <c r="I34" s="511"/>
      <c r="J34" s="512"/>
      <c r="K34" s="485" t="s">
        <v>223</v>
      </c>
      <c r="L34" s="485"/>
      <c r="M34" s="485"/>
      <c r="N34" s="457"/>
      <c r="O34" s="513"/>
      <c r="P34" s="514">
        <v>8</v>
      </c>
      <c r="Q34" s="515"/>
      <c r="R34" s="513"/>
      <c r="S34" s="514">
        <v>1</v>
      </c>
      <c r="T34" s="516"/>
      <c r="U34" s="513"/>
      <c r="V34" s="514">
        <v>25</v>
      </c>
      <c r="W34" s="516"/>
      <c r="X34" s="513"/>
      <c r="Y34" s="517">
        <f t="shared" si="3"/>
        <v>26</v>
      </c>
      <c r="Z34" s="516"/>
      <c r="AA34" s="397"/>
      <c r="AB34" s="397"/>
      <c r="AC34" s="397"/>
      <c r="AD34" s="397"/>
      <c r="AE34" s="397"/>
      <c r="AF34" s="397"/>
      <c r="AG34" s="477"/>
    </row>
    <row r="35" spans="1:33" ht="9" customHeight="1">
      <c r="A35" s="505"/>
      <c r="B35" s="506"/>
      <c r="C35" s="506"/>
      <c r="D35" s="507"/>
      <c r="E35" s="508"/>
      <c r="F35" s="509"/>
      <c r="G35" s="510"/>
      <c r="H35" s="510"/>
      <c r="I35" s="496"/>
      <c r="J35" s="497"/>
      <c r="K35" s="498" t="s">
        <v>222</v>
      </c>
      <c r="L35" s="498"/>
      <c r="M35" s="498"/>
      <c r="N35" s="499"/>
      <c r="O35" s="500"/>
      <c r="P35" s="501"/>
      <c r="Q35" s="500"/>
      <c r="R35" s="518"/>
      <c r="S35" s="501"/>
      <c r="T35" s="503"/>
      <c r="U35" s="500"/>
      <c r="V35" s="501"/>
      <c r="W35" s="503"/>
      <c r="X35" s="500"/>
      <c r="Y35" s="504">
        <f t="shared" si="3"/>
        <v>0</v>
      </c>
      <c r="Z35" s="503"/>
      <c r="AA35" s="397"/>
      <c r="AB35" s="397"/>
      <c r="AC35" s="397"/>
      <c r="AD35" s="397"/>
      <c r="AE35" s="397"/>
      <c r="AF35" s="397"/>
      <c r="AG35" s="477"/>
    </row>
    <row r="36" spans="1:33" ht="9" customHeight="1" thickBot="1">
      <c r="A36" s="505"/>
      <c r="B36" s="506"/>
      <c r="C36" s="506"/>
      <c r="D36" s="507"/>
      <c r="E36" s="508"/>
      <c r="F36" s="509"/>
      <c r="G36" s="510"/>
      <c r="H36" s="510"/>
      <c r="I36" s="511"/>
      <c r="J36" s="512"/>
      <c r="K36" s="485" t="s">
        <v>223</v>
      </c>
      <c r="L36" s="485"/>
      <c r="M36" s="485"/>
      <c r="N36" s="457"/>
      <c r="O36" s="513"/>
      <c r="P36" s="514"/>
      <c r="Q36" s="513"/>
      <c r="R36" s="519"/>
      <c r="S36" s="514"/>
      <c r="T36" s="516"/>
      <c r="U36" s="513"/>
      <c r="V36" s="514"/>
      <c r="W36" s="516"/>
      <c r="X36" s="513"/>
      <c r="Y36" s="517">
        <f t="shared" si="3"/>
        <v>0</v>
      </c>
      <c r="Z36" s="516"/>
      <c r="AA36" s="397"/>
      <c r="AB36" s="397"/>
      <c r="AC36" s="397"/>
      <c r="AD36" s="397"/>
      <c r="AE36" s="397"/>
      <c r="AF36" s="397"/>
      <c r="AG36" s="477"/>
    </row>
    <row r="37" spans="1:33" ht="9" customHeight="1">
      <c r="A37" s="505"/>
      <c r="B37" s="506"/>
      <c r="C37" s="506"/>
      <c r="D37" s="507"/>
      <c r="E37" s="508"/>
      <c r="F37" s="509"/>
      <c r="G37" s="510"/>
      <c r="H37" s="510"/>
      <c r="I37" s="496"/>
      <c r="J37" s="497"/>
      <c r="K37" s="498" t="s">
        <v>222</v>
      </c>
      <c r="L37" s="498"/>
      <c r="M37" s="498"/>
      <c r="N37" s="499"/>
      <c r="O37" s="500"/>
      <c r="P37" s="501"/>
      <c r="Q37" s="500"/>
      <c r="R37" s="518"/>
      <c r="S37" s="501"/>
      <c r="T37" s="503"/>
      <c r="U37" s="500"/>
      <c r="V37" s="501"/>
      <c r="W37" s="503"/>
      <c r="X37" s="500"/>
      <c r="Y37" s="504">
        <f t="shared" si="3"/>
        <v>0</v>
      </c>
      <c r="Z37" s="503"/>
      <c r="AA37" s="397"/>
      <c r="AB37" s="397"/>
      <c r="AC37" s="397"/>
      <c r="AD37" s="397"/>
      <c r="AE37" s="397"/>
      <c r="AF37" s="397"/>
      <c r="AG37" s="477"/>
    </row>
    <row r="38" spans="1:33" ht="9" customHeight="1" thickBot="1">
      <c r="A38" s="505"/>
      <c r="B38" s="506"/>
      <c r="C38" s="506"/>
      <c r="D38" s="507"/>
      <c r="E38" s="508"/>
      <c r="F38" s="509"/>
      <c r="G38" s="510"/>
      <c r="H38" s="510"/>
      <c r="I38" s="511"/>
      <c r="J38" s="512"/>
      <c r="K38" s="485" t="s">
        <v>223</v>
      </c>
      <c r="L38" s="485"/>
      <c r="M38" s="485"/>
      <c r="N38" s="457"/>
      <c r="O38" s="513"/>
      <c r="P38" s="514"/>
      <c r="Q38" s="513"/>
      <c r="R38" s="519"/>
      <c r="S38" s="514"/>
      <c r="T38" s="516"/>
      <c r="U38" s="513"/>
      <c r="V38" s="514"/>
      <c r="W38" s="516"/>
      <c r="X38" s="513"/>
      <c r="Y38" s="517">
        <f t="shared" si="3"/>
        <v>0</v>
      </c>
      <c r="Z38" s="516"/>
      <c r="AA38" s="397"/>
      <c r="AB38" s="397"/>
      <c r="AC38" s="397"/>
      <c r="AD38" s="397"/>
      <c r="AE38" s="397"/>
      <c r="AF38" s="397"/>
      <c r="AG38" s="477"/>
    </row>
    <row r="39" spans="1:33" ht="9" customHeight="1">
      <c r="A39" s="505"/>
      <c r="B39" s="506"/>
      <c r="C39" s="506"/>
      <c r="D39" s="507"/>
      <c r="E39" s="508"/>
      <c r="F39" s="509"/>
      <c r="G39" s="510"/>
      <c r="H39" s="510"/>
      <c r="I39" s="496"/>
      <c r="J39" s="497"/>
      <c r="K39" s="498" t="s">
        <v>222</v>
      </c>
      <c r="L39" s="498"/>
      <c r="M39" s="498"/>
      <c r="N39" s="499"/>
      <c r="O39" s="500"/>
      <c r="P39" s="501"/>
      <c r="Q39" s="500"/>
      <c r="R39" s="518"/>
      <c r="S39" s="501"/>
      <c r="T39" s="503"/>
      <c r="U39" s="500"/>
      <c r="V39" s="501"/>
      <c r="W39" s="503"/>
      <c r="X39" s="500"/>
      <c r="Y39" s="504">
        <f t="shared" si="3"/>
        <v>0</v>
      </c>
      <c r="Z39" s="503"/>
      <c r="AA39" s="397"/>
      <c r="AB39" s="397"/>
      <c r="AC39" s="397"/>
      <c r="AD39" s="397"/>
      <c r="AE39" s="397"/>
      <c r="AF39" s="397"/>
      <c r="AG39" s="477"/>
    </row>
    <row r="40" spans="1:33" ht="9" customHeight="1" thickBot="1">
      <c r="A40" s="505"/>
      <c r="B40" s="506"/>
      <c r="C40" s="506"/>
      <c r="D40" s="507"/>
      <c r="E40" s="508"/>
      <c r="F40" s="509"/>
      <c r="G40" s="510"/>
      <c r="H40" s="510"/>
      <c r="I40" s="511"/>
      <c r="J40" s="512"/>
      <c r="K40" s="485" t="s">
        <v>223</v>
      </c>
      <c r="L40" s="485"/>
      <c r="M40" s="485"/>
      <c r="N40" s="457"/>
      <c r="O40" s="513"/>
      <c r="P40" s="520"/>
      <c r="Q40" s="513"/>
      <c r="R40" s="519"/>
      <c r="S40" s="520"/>
      <c r="T40" s="516"/>
      <c r="U40" s="513"/>
      <c r="V40" s="514"/>
      <c r="W40" s="516"/>
      <c r="X40" s="513"/>
      <c r="Y40" s="517">
        <f t="shared" si="3"/>
        <v>0</v>
      </c>
      <c r="Z40" s="516"/>
      <c r="AA40" s="397"/>
      <c r="AB40" s="397"/>
      <c r="AC40" s="397"/>
      <c r="AD40" s="397"/>
      <c r="AE40" s="397"/>
      <c r="AF40" s="397"/>
      <c r="AG40" s="477"/>
    </row>
    <row r="41" spans="1:33" ht="9" customHeight="1">
      <c r="A41" s="505"/>
      <c r="B41" s="506"/>
      <c r="C41" s="506"/>
      <c r="D41" s="507"/>
      <c r="E41" s="508"/>
      <c r="F41" s="509"/>
      <c r="G41" s="510"/>
      <c r="H41" s="510"/>
      <c r="I41" s="496"/>
      <c r="J41" s="497"/>
      <c r="K41" s="498" t="s">
        <v>222</v>
      </c>
      <c r="L41" s="498"/>
      <c r="M41" s="498"/>
      <c r="N41" s="499"/>
      <c r="O41" s="500"/>
      <c r="P41" s="501"/>
      <c r="Q41" s="502"/>
      <c r="R41" s="500"/>
      <c r="S41" s="501"/>
      <c r="T41" s="503"/>
      <c r="U41" s="500"/>
      <c r="V41" s="501"/>
      <c r="W41" s="503"/>
      <c r="X41" s="500"/>
      <c r="Y41" s="504">
        <f t="shared" si="3"/>
        <v>0</v>
      </c>
      <c r="Z41" s="503"/>
      <c r="AA41" s="397"/>
      <c r="AB41" s="397"/>
      <c r="AC41" s="397"/>
      <c r="AD41" s="397"/>
      <c r="AE41" s="397"/>
      <c r="AF41" s="397"/>
      <c r="AG41" s="477"/>
    </row>
    <row r="42" spans="1:33" ht="9" customHeight="1" thickBot="1">
      <c r="A42" s="454"/>
      <c r="B42" s="521"/>
      <c r="C42" s="521"/>
      <c r="D42" s="522"/>
      <c r="E42" s="523"/>
      <c r="F42" s="524"/>
      <c r="G42" s="525"/>
      <c r="H42" s="525"/>
      <c r="I42" s="511"/>
      <c r="J42" s="512"/>
      <c r="K42" s="485" t="s">
        <v>223</v>
      </c>
      <c r="L42" s="485"/>
      <c r="M42" s="485"/>
      <c r="N42" s="457"/>
      <c r="O42" s="513"/>
      <c r="P42" s="514"/>
      <c r="Q42" s="515"/>
      <c r="R42" s="513"/>
      <c r="S42" s="514"/>
      <c r="T42" s="516"/>
      <c r="U42" s="513"/>
      <c r="V42" s="514"/>
      <c r="W42" s="516"/>
      <c r="X42" s="513"/>
      <c r="Y42" s="526">
        <f t="shared" si="3"/>
        <v>0</v>
      </c>
      <c r="Z42" s="516"/>
      <c r="AA42" s="527"/>
      <c r="AB42" s="527"/>
      <c r="AC42" s="527"/>
      <c r="AD42" s="527"/>
      <c r="AE42" s="527"/>
      <c r="AF42" s="527"/>
      <c r="AG42" s="528"/>
    </row>
    <row r="43" spans="1:33" ht="12.75">
      <c r="A43" s="529"/>
      <c r="B43" s="174"/>
      <c r="C43" s="174"/>
      <c r="D43" s="174"/>
      <c r="E43" s="530"/>
      <c r="F43" s="174"/>
      <c r="G43" s="174"/>
      <c r="H43" s="174"/>
      <c r="I43" s="174"/>
      <c r="J43" s="174"/>
      <c r="K43" s="174"/>
      <c r="L43" s="174"/>
      <c r="M43" s="174"/>
      <c r="N43" s="531"/>
      <c r="O43" s="174"/>
      <c r="P43" s="174"/>
      <c r="Q43" s="174"/>
      <c r="R43" s="174"/>
      <c r="S43" s="174"/>
      <c r="T43" s="174"/>
      <c r="U43" s="174"/>
      <c r="V43" s="174"/>
      <c r="W43" s="174"/>
      <c r="X43" s="174"/>
      <c r="Y43" s="174"/>
      <c r="Z43" s="174"/>
      <c r="AA43" s="174"/>
      <c r="AB43" s="174"/>
      <c r="AC43" s="174"/>
      <c r="AD43" s="174"/>
      <c r="AE43" s="174"/>
      <c r="AF43" s="174"/>
      <c r="AG43" s="174"/>
    </row>
    <row r="44" spans="1:33" s="62" customFormat="1" ht="11.25">
      <c r="A44" s="171"/>
      <c r="B44" s="171"/>
      <c r="C44" s="171"/>
      <c r="D44" s="171"/>
      <c r="E44" s="171"/>
      <c r="F44" s="171"/>
      <c r="G44" s="171"/>
      <c r="H44" s="171"/>
      <c r="I44" s="171"/>
      <c r="J44" s="171"/>
      <c r="K44" s="171"/>
      <c r="L44" s="171"/>
      <c r="M44" s="171"/>
      <c r="N44" s="532"/>
      <c r="O44" s="171"/>
      <c r="P44" s="171"/>
      <c r="Q44" s="171"/>
      <c r="R44" s="171"/>
      <c r="S44" s="171"/>
      <c r="T44" s="532"/>
      <c r="U44" s="171"/>
      <c r="V44" s="171"/>
      <c r="W44" s="171"/>
      <c r="X44" s="171"/>
      <c r="Y44" s="171"/>
      <c r="Z44" s="171"/>
      <c r="AA44" s="171"/>
      <c r="AB44" s="171"/>
      <c r="AC44" s="171"/>
      <c r="AD44" s="171"/>
      <c r="AE44" s="171"/>
      <c r="AF44" s="171"/>
      <c r="AG44" s="171"/>
    </row>
    <row r="45" spans="1:33" s="62" customFormat="1" ht="11.2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row>
    <row r="46" spans="1:33" s="62" customFormat="1" ht="11.2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row>
    <row r="47" spans="1:33" s="62" customFormat="1" ht="11.25">
      <c r="A47" s="161"/>
      <c r="B47" s="161"/>
      <c r="C47" s="161"/>
      <c r="D47" s="161"/>
      <c r="E47" s="161"/>
      <c r="F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row>
    <row r="48" spans="1:33" s="62" customFormat="1" ht="11.2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row>
    <row r="49" spans="1:33" s="62" customFormat="1" ht="11.2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row>
    <row r="50" spans="1:33" s="62" customFormat="1" ht="11.2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row>
    <row r="51" spans="1:33" s="62" customFormat="1" ht="11.2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row>
    <row r="52" spans="1:33" s="62" customFormat="1" ht="11.2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row>
    <row r="53" spans="1:33" s="62" customFormat="1" ht="11.2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row>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row r="158" s="62" customFormat="1" ht="11.25"/>
    <row r="159" s="62" customFormat="1" ht="11.25"/>
    <row r="160" s="62" customFormat="1" ht="11.25"/>
    <row r="161" s="62" customFormat="1" ht="11.25"/>
    <row r="162" s="62" customFormat="1" ht="11.25"/>
    <row r="163" s="62" customFormat="1" ht="11.25"/>
    <row r="164" s="62" customFormat="1" ht="11.25"/>
    <row r="165" s="62" customFormat="1" ht="11.25"/>
    <row r="166" s="62" customFormat="1" ht="11.25"/>
    <row r="167" s="62" customFormat="1" ht="11.25"/>
    <row r="168" s="62" customFormat="1" ht="11.25"/>
    <row r="169" s="62" customFormat="1" ht="11.25"/>
    <row r="170" s="62" customFormat="1" ht="11.25"/>
    <row r="171" s="62" customFormat="1" ht="11.25"/>
    <row r="172" s="62" customFormat="1" ht="11.25"/>
    <row r="173" s="62" customFormat="1" ht="11.25"/>
    <row r="174" s="62" customFormat="1" ht="11.25"/>
    <row r="175" s="62" customFormat="1" ht="11.25"/>
    <row r="176" s="62" customFormat="1" ht="11.25"/>
    <row r="177" s="62" customFormat="1" ht="11.25"/>
    <row r="178" s="62" customFormat="1" ht="11.25"/>
    <row r="179" s="62" customFormat="1" ht="11.25"/>
    <row r="180" s="62" customFormat="1" ht="11.25"/>
    <row r="181" s="62" customFormat="1" ht="11.25"/>
    <row r="182" s="62" customFormat="1" ht="11.25"/>
    <row r="183" s="62" customFormat="1" ht="11.25"/>
    <row r="184" s="62" customFormat="1" ht="11.25"/>
    <row r="185" s="62" customFormat="1" ht="11.25"/>
    <row r="186" s="62" customFormat="1" ht="11.25"/>
    <row r="187" s="62" customFormat="1" ht="11.25"/>
    <row r="188" s="62" customFormat="1" ht="11.25"/>
    <row r="189" s="62" customFormat="1" ht="11.25"/>
    <row r="190" s="62" customFormat="1" ht="11.25"/>
    <row r="191" s="62" customFormat="1" ht="11.25"/>
    <row r="192" s="62" customFormat="1" ht="11.25"/>
    <row r="193" s="62" customFormat="1" ht="11.25"/>
  </sheetData>
  <sheetProtection sheet="1" objects="1" scenarios="1"/>
  <printOptions horizontalCentered="1" verticalCentered="1"/>
  <pageMargins left="0.2" right="0.2" top="0.75" bottom="0.5" header="0.5" footer="0.25"/>
  <pageSetup blackAndWhite="1" horizontalDpi="300" verticalDpi="300" orientation="landscape" r:id="rId2"/>
  <headerFooter alignWithMargins="0">
    <oddFooter>&amp;C&amp;8 Item No. 10 &amp;8 Page &amp;P of &amp;N&amp;R&amp;8Exhibit P-21, Production Schedule</oddFooter>
  </headerFooter>
  <drawing r:id="rId1"/>
</worksheet>
</file>

<file path=xl/worksheets/sheet5.xml><?xml version="1.0" encoding="utf-8"?>
<worksheet xmlns="http://schemas.openxmlformats.org/spreadsheetml/2006/main" xmlns:r="http://schemas.openxmlformats.org/officeDocument/2006/relationships">
  <dimension ref="A1:AR53"/>
  <sheetViews>
    <sheetView showGridLines="0" workbookViewId="0" topLeftCell="A1">
      <selection activeCell="K7" sqref="K7"/>
    </sheetView>
  </sheetViews>
  <sheetFormatPr defaultColWidth="9.140625" defaultRowHeight="12.75"/>
  <cols>
    <col min="1" max="1" width="1.7109375" style="0" customWidth="1"/>
    <col min="2" max="2" width="28.7109375" style="0" customWidth="1"/>
    <col min="3" max="3" width="2.7109375" style="0" customWidth="1"/>
    <col min="4" max="4" width="7.28125" style="0" customWidth="1"/>
    <col min="5" max="5" width="4.7109375" style="0" customWidth="1"/>
    <col min="6" max="8" width="5.7109375" style="0" customWidth="1"/>
    <col min="9" max="32" width="2.8515625" style="0" customWidth="1"/>
    <col min="33" max="33" width="4.7109375" style="0" customWidth="1"/>
    <col min="40" max="40" width="0" style="0" hidden="1" customWidth="1"/>
  </cols>
  <sheetData>
    <row r="1" spans="1:40" ht="7.5" customHeight="1">
      <c r="A1" s="393"/>
      <c r="B1" s="394"/>
      <c r="C1" s="394"/>
      <c r="D1" s="394"/>
      <c r="E1" s="394"/>
      <c r="F1" s="394"/>
      <c r="G1" s="394"/>
      <c r="H1" s="395"/>
      <c r="I1" s="396" t="s">
        <v>6</v>
      </c>
      <c r="J1" s="3"/>
      <c r="K1" s="3"/>
      <c r="L1" s="3"/>
      <c r="M1" s="3"/>
      <c r="N1" s="3"/>
      <c r="O1" s="3"/>
      <c r="P1" s="3"/>
      <c r="Q1" s="3"/>
      <c r="R1" s="3"/>
      <c r="S1" s="3"/>
      <c r="T1" s="3"/>
      <c r="U1" s="3"/>
      <c r="V1" s="3"/>
      <c r="W1" s="3"/>
      <c r="X1" s="5"/>
      <c r="Y1" s="396" t="s">
        <v>0</v>
      </c>
      <c r="Z1" s="3"/>
      <c r="AA1" s="3"/>
      <c r="AB1" s="3"/>
      <c r="AC1" s="3"/>
      <c r="AD1" s="3"/>
      <c r="AE1" s="3"/>
      <c r="AF1" s="3"/>
      <c r="AG1" s="5"/>
      <c r="AL1" s="7"/>
      <c r="AN1" s="397">
        <f>IF(qty_scale="Each",1,IF(qty_scale="x100",100,IF(qty_scale="x1000",1000,IF(qty_scale="x1mil",1000000,IF(qty_scale="x1bil",1000000000,1)))))</f>
        <v>1</v>
      </c>
    </row>
    <row r="2" spans="1:44" ht="14.25" customHeight="1" thickBot="1">
      <c r="A2" s="8" t="s">
        <v>224</v>
      </c>
      <c r="B2" s="398"/>
      <c r="C2" s="399"/>
      <c r="D2" s="398"/>
      <c r="E2" s="398"/>
      <c r="F2" s="398"/>
      <c r="G2" s="398"/>
      <c r="H2" s="400"/>
      <c r="I2" s="401" t="s">
        <v>9</v>
      </c>
      <c r="J2" s="13"/>
      <c r="K2" s="13"/>
      <c r="L2" s="13"/>
      <c r="M2" s="13"/>
      <c r="N2" s="13"/>
      <c r="O2" s="13"/>
      <c r="P2" s="13"/>
      <c r="Q2" s="13"/>
      <c r="R2" s="13"/>
      <c r="S2" s="13"/>
      <c r="T2" s="13"/>
      <c r="U2" s="13"/>
      <c r="V2" s="13"/>
      <c r="W2" s="13"/>
      <c r="X2" s="402"/>
      <c r="Y2" s="403"/>
      <c r="Z2" s="404">
        <v>37288</v>
      </c>
      <c r="AA2" s="13"/>
      <c r="AB2" s="13"/>
      <c r="AC2" s="13"/>
      <c r="AD2" s="13"/>
      <c r="AE2" s="13"/>
      <c r="AF2" s="13"/>
      <c r="AG2" s="14"/>
      <c r="AN2">
        <v>1</v>
      </c>
      <c r="AR2">
        <v>31002257</v>
      </c>
    </row>
    <row r="3" spans="1:44" ht="9.75" customHeight="1">
      <c r="A3" s="405"/>
      <c r="B3" s="3"/>
      <c r="C3" s="406"/>
      <c r="D3" s="407"/>
      <c r="E3" s="408"/>
      <c r="F3" s="409" t="s">
        <v>180</v>
      </c>
      <c r="G3" s="409" t="s">
        <v>181</v>
      </c>
      <c r="H3" s="409" t="s">
        <v>182</v>
      </c>
      <c r="I3" s="410"/>
      <c r="J3" s="411"/>
      <c r="K3" s="412" t="s">
        <v>234</v>
      </c>
      <c r="L3" s="413"/>
      <c r="M3" s="413"/>
      <c r="N3" s="413"/>
      <c r="O3" s="413"/>
      <c r="P3" s="413"/>
      <c r="Q3" s="413"/>
      <c r="R3" s="413"/>
      <c r="S3" s="414"/>
      <c r="T3" s="415"/>
      <c r="U3" s="414"/>
      <c r="V3" s="412" t="s">
        <v>235</v>
      </c>
      <c r="W3" s="413"/>
      <c r="X3" s="413"/>
      <c r="Y3" s="416"/>
      <c r="Z3" s="413"/>
      <c r="AA3" s="413"/>
      <c r="AB3" s="413"/>
      <c r="AC3" s="413"/>
      <c r="AD3" s="413"/>
      <c r="AE3" s="413"/>
      <c r="AF3" s="415"/>
      <c r="AG3" s="417" t="s">
        <v>183</v>
      </c>
      <c r="AR3" t="s">
        <v>4</v>
      </c>
    </row>
    <row r="4" spans="1:44" ht="9.75" customHeight="1">
      <c r="A4" s="418"/>
      <c r="B4" s="419"/>
      <c r="C4" s="420" t="s">
        <v>7</v>
      </c>
      <c r="D4" s="421"/>
      <c r="E4" s="417" t="s">
        <v>184</v>
      </c>
      <c r="F4" s="417" t="s">
        <v>160</v>
      </c>
      <c r="G4" s="417" t="s">
        <v>185</v>
      </c>
      <c r="H4" s="417" t="s">
        <v>186</v>
      </c>
      <c r="I4" s="422"/>
      <c r="J4" s="423"/>
      <c r="K4" s="424"/>
      <c r="L4" s="423"/>
      <c r="M4" s="412" t="s">
        <v>236</v>
      </c>
      <c r="N4" s="425"/>
      <c r="O4" s="425"/>
      <c r="P4" s="425"/>
      <c r="Q4" s="425"/>
      <c r="R4" s="425"/>
      <c r="S4" s="425"/>
      <c r="T4" s="425"/>
      <c r="U4" s="425"/>
      <c r="V4" s="425"/>
      <c r="W4" s="424"/>
      <c r="X4" s="412" t="s">
        <v>237</v>
      </c>
      <c r="Y4" s="413"/>
      <c r="Z4" s="413"/>
      <c r="AA4" s="413"/>
      <c r="AB4" s="413"/>
      <c r="AC4" s="413"/>
      <c r="AD4" s="413"/>
      <c r="AE4" s="413"/>
      <c r="AF4" s="426"/>
      <c r="AG4" s="417" t="s">
        <v>187</v>
      </c>
      <c r="AR4" t="s">
        <v>7</v>
      </c>
    </row>
    <row r="5" spans="1:33" ht="25.5" thickBot="1">
      <c r="A5" s="427" t="s">
        <v>188</v>
      </c>
      <c r="B5" s="428"/>
      <c r="C5" s="429" t="s">
        <v>189</v>
      </c>
      <c r="D5" s="430" t="s">
        <v>190</v>
      </c>
      <c r="E5" s="431" t="s">
        <v>191</v>
      </c>
      <c r="F5" s="430" t="s">
        <v>53</v>
      </c>
      <c r="G5" s="432" t="s">
        <v>192</v>
      </c>
      <c r="H5" s="432" t="s">
        <v>193</v>
      </c>
      <c r="I5" s="433" t="s">
        <v>194</v>
      </c>
      <c r="J5" s="434" t="s">
        <v>195</v>
      </c>
      <c r="K5" s="435" t="s">
        <v>196</v>
      </c>
      <c r="L5" s="434" t="s">
        <v>197</v>
      </c>
      <c r="M5" s="434" t="s">
        <v>198</v>
      </c>
      <c r="N5" s="435" t="s">
        <v>199</v>
      </c>
      <c r="O5" s="434" t="s">
        <v>200</v>
      </c>
      <c r="P5" s="434" t="s">
        <v>201</v>
      </c>
      <c r="Q5" s="435" t="s">
        <v>202</v>
      </c>
      <c r="R5" s="434" t="s">
        <v>203</v>
      </c>
      <c r="S5" s="434" t="s">
        <v>204</v>
      </c>
      <c r="T5" s="435" t="s">
        <v>205</v>
      </c>
      <c r="U5" s="434" t="s">
        <v>194</v>
      </c>
      <c r="V5" s="434" t="s">
        <v>195</v>
      </c>
      <c r="W5" s="435" t="s">
        <v>196</v>
      </c>
      <c r="X5" s="434" t="s">
        <v>197</v>
      </c>
      <c r="Y5" s="434" t="s">
        <v>198</v>
      </c>
      <c r="Z5" s="435" t="s">
        <v>199</v>
      </c>
      <c r="AA5" s="434" t="s">
        <v>200</v>
      </c>
      <c r="AB5" s="434" t="s">
        <v>201</v>
      </c>
      <c r="AC5" s="435" t="s">
        <v>202</v>
      </c>
      <c r="AD5" s="434" t="s">
        <v>203</v>
      </c>
      <c r="AE5" s="434" t="s">
        <v>204</v>
      </c>
      <c r="AF5" s="435" t="s">
        <v>205</v>
      </c>
      <c r="AG5" s="436" t="s">
        <v>206</v>
      </c>
    </row>
    <row r="6" spans="1:44" ht="12" customHeight="1">
      <c r="A6" s="437"/>
      <c r="B6" s="438"/>
      <c r="C6" s="439"/>
      <c r="D6" s="440"/>
      <c r="E6" s="441"/>
      <c r="F6" s="442"/>
      <c r="G6" s="443"/>
      <c r="H6" s="444" t="str">
        <f aca="true" t="shared" si="0" ref="H6:H28">IF(AND(F6&gt;=G6,ISNUMBER(G6),ISNUMBER(F6)),F6-G6," ")</f>
        <v> </v>
      </c>
      <c r="I6" s="445"/>
      <c r="J6" s="446"/>
      <c r="K6" s="447"/>
      <c r="L6" s="446"/>
      <c r="M6" s="446"/>
      <c r="N6" s="447"/>
      <c r="O6" s="446"/>
      <c r="P6" s="446"/>
      <c r="Q6" s="447"/>
      <c r="R6" s="446"/>
      <c r="S6" s="446"/>
      <c r="T6" s="447"/>
      <c r="U6" s="446"/>
      <c r="V6" s="446"/>
      <c r="W6" s="447"/>
      <c r="X6" s="446"/>
      <c r="Y6" s="446"/>
      <c r="Z6" s="447"/>
      <c r="AA6" s="446"/>
      <c r="AB6" s="446"/>
      <c r="AC6" s="447"/>
      <c r="AD6" s="446"/>
      <c r="AE6" s="446"/>
      <c r="AF6" s="447"/>
      <c r="AG6" s="448">
        <f aca="true" t="shared" si="1" ref="AG6:AG28">F6-G6-SUM(I6:AF6)</f>
        <v>0</v>
      </c>
      <c r="AR6" t="s">
        <v>13</v>
      </c>
    </row>
    <row r="7" spans="1:44" ht="12" customHeight="1">
      <c r="A7" s="437" t="s">
        <v>231</v>
      </c>
      <c r="B7" s="438"/>
      <c r="C7" s="439">
        <v>1</v>
      </c>
      <c r="D7" s="440" t="s">
        <v>229</v>
      </c>
      <c r="E7" s="441" t="s">
        <v>187</v>
      </c>
      <c r="F7" s="442">
        <v>20</v>
      </c>
      <c r="G7" s="533">
        <f>'P21-C02257'!F7-'P21-C02257'!AG7</f>
        <v>16</v>
      </c>
      <c r="H7" s="449">
        <f t="shared" si="0"/>
        <v>4</v>
      </c>
      <c r="I7" s="445"/>
      <c r="J7" s="446"/>
      <c r="K7" s="447">
        <v>2</v>
      </c>
      <c r="L7" s="446">
        <v>2</v>
      </c>
      <c r="M7" s="446"/>
      <c r="N7" s="447"/>
      <c r="O7" s="446"/>
      <c r="P7" s="446"/>
      <c r="Q7" s="447"/>
      <c r="R7" s="446"/>
      <c r="S7" s="446"/>
      <c r="T7" s="447"/>
      <c r="U7" s="446"/>
      <c r="V7" s="446"/>
      <c r="W7" s="447"/>
      <c r="X7" s="446"/>
      <c r="Y7" s="446"/>
      <c r="Z7" s="447"/>
      <c r="AA7" s="446"/>
      <c r="AB7" s="446"/>
      <c r="AC7" s="447"/>
      <c r="AD7" s="446"/>
      <c r="AE7" s="446"/>
      <c r="AF7" s="447"/>
      <c r="AG7" s="448">
        <f t="shared" si="1"/>
        <v>0</v>
      </c>
      <c r="AR7">
        <v>31002257</v>
      </c>
    </row>
    <row r="8" spans="1:33" ht="12" customHeight="1">
      <c r="A8" s="437"/>
      <c r="B8" s="438"/>
      <c r="C8" s="439"/>
      <c r="D8" s="440"/>
      <c r="E8" s="441"/>
      <c r="F8" s="442"/>
      <c r="G8" s="443"/>
      <c r="H8" s="449" t="str">
        <f t="shared" si="0"/>
        <v> </v>
      </c>
      <c r="I8" s="445"/>
      <c r="J8" s="446"/>
      <c r="K8" s="447"/>
      <c r="L8" s="446"/>
      <c r="M8" s="446"/>
      <c r="N8" s="447"/>
      <c r="O8" s="446"/>
      <c r="P8" s="446"/>
      <c r="Q8" s="447"/>
      <c r="R8" s="446"/>
      <c r="S8" s="446"/>
      <c r="T8" s="447"/>
      <c r="U8" s="446"/>
      <c r="V8" s="446"/>
      <c r="W8" s="447"/>
      <c r="X8" s="446"/>
      <c r="Y8" s="446"/>
      <c r="Z8" s="447"/>
      <c r="AA8" s="446"/>
      <c r="AB8" s="446"/>
      <c r="AC8" s="447"/>
      <c r="AD8" s="446"/>
      <c r="AE8" s="446"/>
      <c r="AF8" s="447"/>
      <c r="AG8" s="448">
        <f t="shared" si="1"/>
        <v>0</v>
      </c>
    </row>
    <row r="9" spans="1:33" ht="12" customHeight="1">
      <c r="A9" s="437" t="s">
        <v>230</v>
      </c>
      <c r="B9" s="438"/>
      <c r="C9" s="439">
        <v>1</v>
      </c>
      <c r="D9" s="440" t="s">
        <v>43</v>
      </c>
      <c r="E9" s="441" t="s">
        <v>187</v>
      </c>
      <c r="F9" s="442">
        <v>32</v>
      </c>
      <c r="G9" s="533">
        <f>'P21-C02257'!F9-'P21-C02257'!AG9</f>
        <v>0</v>
      </c>
      <c r="H9" s="449">
        <f t="shared" si="0"/>
        <v>32</v>
      </c>
      <c r="I9" s="445"/>
      <c r="J9" s="446"/>
      <c r="K9" s="447"/>
      <c r="L9" s="446"/>
      <c r="M9" s="446"/>
      <c r="N9" s="447"/>
      <c r="O9" s="446"/>
      <c r="P9" s="446">
        <v>2</v>
      </c>
      <c r="Q9" s="447">
        <v>4</v>
      </c>
      <c r="R9" s="446">
        <v>4</v>
      </c>
      <c r="S9" s="446">
        <v>4</v>
      </c>
      <c r="T9" s="447">
        <v>4</v>
      </c>
      <c r="U9" s="446">
        <v>6</v>
      </c>
      <c r="V9" s="446">
        <v>4</v>
      </c>
      <c r="W9" s="447">
        <v>4</v>
      </c>
      <c r="X9" s="446"/>
      <c r="Y9" s="446"/>
      <c r="Z9" s="447"/>
      <c r="AA9" s="446"/>
      <c r="AB9" s="446"/>
      <c r="AC9" s="447"/>
      <c r="AD9" s="446"/>
      <c r="AE9" s="446"/>
      <c r="AF9" s="447"/>
      <c r="AG9" s="448">
        <f t="shared" si="1"/>
        <v>0</v>
      </c>
    </row>
    <row r="10" spans="1:33" ht="12" customHeight="1">
      <c r="A10" s="437"/>
      <c r="B10" s="438"/>
      <c r="C10" s="439"/>
      <c r="D10" s="440"/>
      <c r="E10" s="441"/>
      <c r="F10" s="442"/>
      <c r="G10" s="443"/>
      <c r="H10" s="449" t="str">
        <f t="shared" si="0"/>
        <v> </v>
      </c>
      <c r="I10" s="445"/>
      <c r="J10" s="446"/>
      <c r="K10" s="447"/>
      <c r="L10" s="446"/>
      <c r="M10" s="446"/>
      <c r="N10" s="447"/>
      <c r="O10" s="446"/>
      <c r="P10" s="446"/>
      <c r="Q10" s="447"/>
      <c r="R10" s="446"/>
      <c r="S10" s="446"/>
      <c r="T10" s="447"/>
      <c r="U10" s="446"/>
      <c r="V10" s="446"/>
      <c r="W10" s="447"/>
      <c r="X10" s="446"/>
      <c r="Y10" s="446"/>
      <c r="Z10" s="447"/>
      <c r="AA10" s="446"/>
      <c r="AB10" s="446"/>
      <c r="AC10" s="447"/>
      <c r="AD10" s="446"/>
      <c r="AE10" s="446"/>
      <c r="AF10" s="447"/>
      <c r="AG10" s="448">
        <f t="shared" si="1"/>
        <v>0</v>
      </c>
    </row>
    <row r="11" spans="1:33" ht="12" customHeight="1">
      <c r="A11" s="437" t="s">
        <v>232</v>
      </c>
      <c r="B11" s="438"/>
      <c r="C11" s="439">
        <v>1</v>
      </c>
      <c r="D11" s="440" t="s">
        <v>44</v>
      </c>
      <c r="E11" s="441" t="s">
        <v>187</v>
      </c>
      <c r="F11" s="442">
        <v>40</v>
      </c>
      <c r="G11" s="533">
        <f>'P21-C02257'!F11-'P21-C02257'!AG11</f>
        <v>0</v>
      </c>
      <c r="H11" s="449">
        <f t="shared" si="0"/>
        <v>40</v>
      </c>
      <c r="I11" s="445"/>
      <c r="J11" s="446"/>
      <c r="K11" s="447"/>
      <c r="L11" s="446"/>
      <c r="M11" s="446"/>
      <c r="N11" s="447"/>
      <c r="O11" s="446"/>
      <c r="P11" s="446"/>
      <c r="Q11" s="447"/>
      <c r="R11" s="446"/>
      <c r="S11" s="446"/>
      <c r="T11" s="447"/>
      <c r="U11" s="446"/>
      <c r="V11" s="446"/>
      <c r="W11" s="447"/>
      <c r="X11" s="446">
        <v>2</v>
      </c>
      <c r="Y11" s="446">
        <v>4</v>
      </c>
      <c r="Z11" s="447">
        <v>4</v>
      </c>
      <c r="AA11" s="446">
        <v>2</v>
      </c>
      <c r="AB11" s="446">
        <v>4</v>
      </c>
      <c r="AC11" s="447">
        <v>4</v>
      </c>
      <c r="AD11" s="446">
        <v>4</v>
      </c>
      <c r="AE11" s="446">
        <v>4</v>
      </c>
      <c r="AF11" s="447">
        <v>4</v>
      </c>
      <c r="AG11" s="448">
        <f t="shared" si="1"/>
        <v>8</v>
      </c>
    </row>
    <row r="12" spans="1:33" ht="12" customHeight="1">
      <c r="A12" s="437"/>
      <c r="B12" s="438"/>
      <c r="C12" s="439"/>
      <c r="D12" s="440"/>
      <c r="E12" s="441"/>
      <c r="F12" s="442"/>
      <c r="G12" s="443"/>
      <c r="H12" s="449" t="str">
        <f t="shared" si="0"/>
        <v> </v>
      </c>
      <c r="I12" s="445"/>
      <c r="J12" s="446"/>
      <c r="K12" s="447"/>
      <c r="L12" s="446"/>
      <c r="M12" s="446"/>
      <c r="N12" s="447"/>
      <c r="O12" s="446"/>
      <c r="P12" s="446"/>
      <c r="Q12" s="447"/>
      <c r="R12" s="446"/>
      <c r="S12" s="446"/>
      <c r="T12" s="447"/>
      <c r="U12" s="446"/>
      <c r="V12" s="446"/>
      <c r="W12" s="447"/>
      <c r="X12" s="446"/>
      <c r="Y12" s="446"/>
      <c r="Z12" s="447"/>
      <c r="AA12" s="446"/>
      <c r="AB12" s="446"/>
      <c r="AC12" s="447"/>
      <c r="AD12" s="446"/>
      <c r="AE12" s="446"/>
      <c r="AF12" s="447"/>
      <c r="AG12" s="448">
        <f t="shared" si="1"/>
        <v>0</v>
      </c>
    </row>
    <row r="13" spans="1:33" ht="12" customHeight="1">
      <c r="A13" s="437" t="s">
        <v>233</v>
      </c>
      <c r="B13" s="438"/>
      <c r="C13" s="439">
        <v>1</v>
      </c>
      <c r="D13" s="440" t="s">
        <v>45</v>
      </c>
      <c r="E13" s="441" t="s">
        <v>187</v>
      </c>
      <c r="F13" s="442">
        <v>72</v>
      </c>
      <c r="G13" s="533">
        <f>'P21-C02257'!F13-'P21-C02257'!AG13</f>
        <v>0</v>
      </c>
      <c r="H13" s="449">
        <f t="shared" si="0"/>
        <v>72</v>
      </c>
      <c r="I13" s="445"/>
      <c r="J13" s="446"/>
      <c r="K13" s="447"/>
      <c r="L13" s="446" t="s">
        <v>187</v>
      </c>
      <c r="M13" s="446"/>
      <c r="N13" s="447"/>
      <c r="O13" s="446"/>
      <c r="P13" s="446"/>
      <c r="Q13" s="447"/>
      <c r="R13" s="446"/>
      <c r="S13" s="446"/>
      <c r="T13" s="447"/>
      <c r="U13" s="446"/>
      <c r="V13" s="446"/>
      <c r="W13" s="447"/>
      <c r="X13" s="446"/>
      <c r="Y13" s="446"/>
      <c r="Z13" s="447"/>
      <c r="AA13" s="446"/>
      <c r="AB13" s="446"/>
      <c r="AC13" s="447"/>
      <c r="AD13" s="446"/>
      <c r="AE13" s="446"/>
      <c r="AF13" s="447"/>
      <c r="AG13" s="448">
        <f t="shared" si="1"/>
        <v>72</v>
      </c>
    </row>
    <row r="14" spans="1:33" ht="12" customHeight="1">
      <c r="A14" s="437"/>
      <c r="B14" s="438"/>
      <c r="C14" s="439"/>
      <c r="D14" s="440"/>
      <c r="E14" s="441"/>
      <c r="F14" s="442"/>
      <c r="G14" s="443"/>
      <c r="H14" s="449" t="str">
        <f t="shared" si="0"/>
        <v> </v>
      </c>
      <c r="I14" s="445"/>
      <c r="J14" s="446"/>
      <c r="K14" s="447"/>
      <c r="L14" s="446"/>
      <c r="M14" s="446"/>
      <c r="N14" s="447"/>
      <c r="O14" s="446"/>
      <c r="P14" s="446"/>
      <c r="Q14" s="447"/>
      <c r="R14" s="446"/>
      <c r="S14" s="446"/>
      <c r="T14" s="447"/>
      <c r="U14" s="446"/>
      <c r="V14" s="446"/>
      <c r="W14" s="447"/>
      <c r="X14" s="446"/>
      <c r="Y14" s="446"/>
      <c r="Z14" s="447"/>
      <c r="AA14" s="446"/>
      <c r="AB14" s="446"/>
      <c r="AC14" s="447"/>
      <c r="AD14" s="446"/>
      <c r="AE14" s="446"/>
      <c r="AF14" s="447"/>
      <c r="AG14" s="448">
        <f t="shared" si="1"/>
        <v>0</v>
      </c>
    </row>
    <row r="15" spans="1:33" ht="12" customHeight="1">
      <c r="A15" s="437"/>
      <c r="B15" s="438"/>
      <c r="C15" s="439"/>
      <c r="D15" s="440"/>
      <c r="E15" s="441"/>
      <c r="F15" s="442"/>
      <c r="G15" s="533"/>
      <c r="H15" s="449" t="str">
        <f t="shared" si="0"/>
        <v> </v>
      </c>
      <c r="I15" s="445"/>
      <c r="J15" s="446"/>
      <c r="K15" s="447"/>
      <c r="L15" s="446"/>
      <c r="M15" s="446"/>
      <c r="N15" s="447"/>
      <c r="O15" s="446"/>
      <c r="P15" s="446"/>
      <c r="Q15" s="447"/>
      <c r="R15" s="446"/>
      <c r="S15" s="446"/>
      <c r="T15" s="447"/>
      <c r="U15" s="446"/>
      <c r="V15" s="446"/>
      <c r="W15" s="447"/>
      <c r="X15" s="446"/>
      <c r="Y15" s="446"/>
      <c r="Z15" s="447"/>
      <c r="AA15" s="446"/>
      <c r="AB15" s="446"/>
      <c r="AC15" s="447"/>
      <c r="AD15" s="446"/>
      <c r="AE15" s="446"/>
      <c r="AF15" s="447"/>
      <c r="AG15" s="448">
        <f t="shared" si="1"/>
        <v>0</v>
      </c>
    </row>
    <row r="16" spans="1:33" ht="12" customHeight="1">
      <c r="A16" s="437"/>
      <c r="B16" s="438"/>
      <c r="C16" s="439"/>
      <c r="D16" s="440"/>
      <c r="E16" s="441"/>
      <c r="F16" s="442"/>
      <c r="G16" s="443"/>
      <c r="H16" s="449" t="str">
        <f t="shared" si="0"/>
        <v> </v>
      </c>
      <c r="I16" s="445"/>
      <c r="J16" s="446"/>
      <c r="K16" s="447"/>
      <c r="L16" s="446"/>
      <c r="M16" s="446"/>
      <c r="N16" s="447"/>
      <c r="O16" s="446"/>
      <c r="P16" s="446"/>
      <c r="Q16" s="447"/>
      <c r="R16" s="446"/>
      <c r="S16" s="446"/>
      <c r="T16" s="447"/>
      <c r="U16" s="446"/>
      <c r="V16" s="446"/>
      <c r="W16" s="447"/>
      <c r="X16" s="446"/>
      <c r="Y16" s="446"/>
      <c r="Z16" s="447"/>
      <c r="AA16" s="446"/>
      <c r="AB16" s="446"/>
      <c r="AC16" s="447"/>
      <c r="AD16" s="446"/>
      <c r="AE16" s="446"/>
      <c r="AF16" s="447"/>
      <c r="AG16" s="448">
        <f t="shared" si="1"/>
        <v>0</v>
      </c>
    </row>
    <row r="17" spans="1:33" ht="12" customHeight="1">
      <c r="A17" s="437"/>
      <c r="B17" s="438"/>
      <c r="C17" s="439"/>
      <c r="D17" s="440"/>
      <c r="E17" s="441"/>
      <c r="F17" s="442"/>
      <c r="G17" s="533"/>
      <c r="H17" s="449" t="str">
        <f t="shared" si="0"/>
        <v> </v>
      </c>
      <c r="I17" s="445"/>
      <c r="J17" s="446"/>
      <c r="K17" s="447"/>
      <c r="L17" s="446"/>
      <c r="M17" s="446"/>
      <c r="N17" s="447"/>
      <c r="O17" s="446"/>
      <c r="P17" s="446"/>
      <c r="Q17" s="447"/>
      <c r="R17" s="446"/>
      <c r="S17" s="446"/>
      <c r="T17" s="447"/>
      <c r="U17" s="446"/>
      <c r="V17" s="446"/>
      <c r="W17" s="447"/>
      <c r="X17" s="446"/>
      <c r="Y17" s="446"/>
      <c r="Z17" s="447"/>
      <c r="AA17" s="446"/>
      <c r="AB17" s="446"/>
      <c r="AC17" s="447"/>
      <c r="AD17" s="446"/>
      <c r="AE17" s="446"/>
      <c r="AF17" s="447"/>
      <c r="AG17" s="448">
        <f t="shared" si="1"/>
        <v>0</v>
      </c>
    </row>
    <row r="18" spans="1:33" ht="12" customHeight="1">
      <c r="A18" s="437"/>
      <c r="B18" s="438"/>
      <c r="C18" s="439"/>
      <c r="D18" s="440"/>
      <c r="E18" s="441"/>
      <c r="F18" s="442"/>
      <c r="G18" s="443"/>
      <c r="H18" s="449" t="str">
        <f t="shared" si="0"/>
        <v> </v>
      </c>
      <c r="I18" s="445"/>
      <c r="J18" s="446"/>
      <c r="K18" s="447"/>
      <c r="L18" s="446"/>
      <c r="M18" s="446"/>
      <c r="N18" s="447"/>
      <c r="O18" s="446"/>
      <c r="P18" s="446"/>
      <c r="Q18" s="447"/>
      <c r="R18" s="446"/>
      <c r="S18" s="446"/>
      <c r="T18" s="447"/>
      <c r="U18" s="446"/>
      <c r="V18" s="446"/>
      <c r="W18" s="447"/>
      <c r="X18" s="446"/>
      <c r="Y18" s="446"/>
      <c r="Z18" s="447"/>
      <c r="AA18" s="446"/>
      <c r="AB18" s="446"/>
      <c r="AC18" s="447"/>
      <c r="AD18" s="446"/>
      <c r="AE18" s="446"/>
      <c r="AF18" s="447"/>
      <c r="AG18" s="448">
        <f t="shared" si="1"/>
        <v>0</v>
      </c>
    </row>
    <row r="19" spans="1:33" ht="12" customHeight="1">
      <c r="A19" s="437"/>
      <c r="B19" s="438"/>
      <c r="C19" s="439"/>
      <c r="D19" s="440"/>
      <c r="E19" s="441"/>
      <c r="F19" s="442"/>
      <c r="G19" s="533"/>
      <c r="H19" s="449" t="str">
        <f t="shared" si="0"/>
        <v> </v>
      </c>
      <c r="I19" s="445"/>
      <c r="J19" s="446"/>
      <c r="K19" s="447"/>
      <c r="L19" s="446"/>
      <c r="M19" s="446"/>
      <c r="N19" s="447"/>
      <c r="O19" s="446"/>
      <c r="P19" s="446"/>
      <c r="Q19" s="447"/>
      <c r="R19" s="446"/>
      <c r="S19" s="446"/>
      <c r="T19" s="447"/>
      <c r="U19" s="446"/>
      <c r="V19" s="446"/>
      <c r="W19" s="447"/>
      <c r="X19" s="446"/>
      <c r="Y19" s="446"/>
      <c r="Z19" s="447"/>
      <c r="AA19" s="446"/>
      <c r="AB19" s="446"/>
      <c r="AC19" s="447"/>
      <c r="AD19" s="446"/>
      <c r="AE19" s="446"/>
      <c r="AF19" s="447"/>
      <c r="AG19" s="448">
        <f t="shared" si="1"/>
        <v>0</v>
      </c>
    </row>
    <row r="20" spans="1:33" ht="12" customHeight="1">
      <c r="A20" s="437"/>
      <c r="B20" s="438"/>
      <c r="C20" s="439"/>
      <c r="D20" s="440"/>
      <c r="E20" s="441"/>
      <c r="F20" s="442"/>
      <c r="G20" s="443"/>
      <c r="H20" s="449" t="str">
        <f t="shared" si="0"/>
        <v> </v>
      </c>
      <c r="I20" s="445"/>
      <c r="J20" s="446"/>
      <c r="K20" s="447"/>
      <c r="L20" s="446"/>
      <c r="M20" s="446"/>
      <c r="N20" s="447"/>
      <c r="O20" s="446"/>
      <c r="P20" s="446"/>
      <c r="Q20" s="447"/>
      <c r="R20" s="446"/>
      <c r="S20" s="446"/>
      <c r="T20" s="447"/>
      <c r="U20" s="446"/>
      <c r="V20" s="446"/>
      <c r="W20" s="447"/>
      <c r="X20" s="446"/>
      <c r="Y20" s="446"/>
      <c r="Z20" s="447"/>
      <c r="AA20" s="446"/>
      <c r="AB20" s="446"/>
      <c r="AC20" s="447"/>
      <c r="AD20" s="446"/>
      <c r="AE20" s="446"/>
      <c r="AF20" s="447"/>
      <c r="AG20" s="448">
        <f t="shared" si="1"/>
        <v>0</v>
      </c>
    </row>
    <row r="21" spans="1:33" ht="12" customHeight="1">
      <c r="A21" s="437"/>
      <c r="B21" s="438"/>
      <c r="C21" s="439"/>
      <c r="D21" s="440"/>
      <c r="E21" s="441"/>
      <c r="F21" s="442"/>
      <c r="G21" s="533"/>
      <c r="H21" s="449" t="str">
        <f t="shared" si="0"/>
        <v> </v>
      </c>
      <c r="I21" s="445"/>
      <c r="J21" s="446"/>
      <c r="K21" s="447"/>
      <c r="L21" s="446"/>
      <c r="M21" s="446"/>
      <c r="N21" s="447"/>
      <c r="O21" s="446"/>
      <c r="P21" s="446"/>
      <c r="Q21" s="447"/>
      <c r="R21" s="446"/>
      <c r="S21" s="446"/>
      <c r="T21" s="447"/>
      <c r="U21" s="446"/>
      <c r="V21" s="446"/>
      <c r="W21" s="447"/>
      <c r="X21" s="446"/>
      <c r="Y21" s="446"/>
      <c r="Z21" s="447"/>
      <c r="AA21" s="446"/>
      <c r="AB21" s="446"/>
      <c r="AC21" s="447"/>
      <c r="AD21" s="446"/>
      <c r="AE21" s="446"/>
      <c r="AF21" s="447"/>
      <c r="AG21" s="448">
        <f t="shared" si="1"/>
        <v>0</v>
      </c>
    </row>
    <row r="22" spans="1:33" ht="12" customHeight="1">
      <c r="A22" s="437"/>
      <c r="B22" s="438"/>
      <c r="C22" s="439"/>
      <c r="D22" s="440"/>
      <c r="E22" s="441"/>
      <c r="F22" s="442"/>
      <c r="G22" s="443"/>
      <c r="H22" s="449" t="str">
        <f t="shared" si="0"/>
        <v> </v>
      </c>
      <c r="I22" s="445"/>
      <c r="J22" s="446"/>
      <c r="K22" s="447"/>
      <c r="L22" s="446"/>
      <c r="M22" s="446"/>
      <c r="N22" s="447"/>
      <c r="O22" s="446"/>
      <c r="P22" s="446"/>
      <c r="Q22" s="447"/>
      <c r="R22" s="446"/>
      <c r="S22" s="446"/>
      <c r="T22" s="447"/>
      <c r="U22" s="446"/>
      <c r="V22" s="446"/>
      <c r="W22" s="447"/>
      <c r="X22" s="446"/>
      <c r="Y22" s="446"/>
      <c r="Z22" s="447"/>
      <c r="AA22" s="446"/>
      <c r="AB22" s="446"/>
      <c r="AC22" s="447"/>
      <c r="AD22" s="446"/>
      <c r="AE22" s="446"/>
      <c r="AF22" s="447"/>
      <c r="AG22" s="448">
        <f t="shared" si="1"/>
        <v>0</v>
      </c>
    </row>
    <row r="23" spans="1:33" ht="12" customHeight="1">
      <c r="A23" s="437"/>
      <c r="B23" s="438"/>
      <c r="C23" s="439"/>
      <c r="D23" s="440"/>
      <c r="E23" s="441"/>
      <c r="F23" s="442"/>
      <c r="G23" s="533"/>
      <c r="H23" s="449" t="str">
        <f t="shared" si="0"/>
        <v> </v>
      </c>
      <c r="I23" s="445"/>
      <c r="J23" s="446"/>
      <c r="K23" s="447"/>
      <c r="L23" s="446"/>
      <c r="M23" s="446"/>
      <c r="N23" s="447"/>
      <c r="O23" s="446"/>
      <c r="P23" s="446"/>
      <c r="Q23" s="447"/>
      <c r="R23" s="446"/>
      <c r="S23" s="446"/>
      <c r="T23" s="447"/>
      <c r="U23" s="446"/>
      <c r="V23" s="446"/>
      <c r="W23" s="447"/>
      <c r="X23" s="446"/>
      <c r="Y23" s="446"/>
      <c r="Z23" s="447"/>
      <c r="AA23" s="446"/>
      <c r="AB23" s="446"/>
      <c r="AC23" s="447"/>
      <c r="AD23" s="446"/>
      <c r="AE23" s="446"/>
      <c r="AF23" s="447"/>
      <c r="AG23" s="448">
        <f t="shared" si="1"/>
        <v>0</v>
      </c>
    </row>
    <row r="24" spans="1:33" ht="12" customHeight="1">
      <c r="A24" s="437"/>
      <c r="B24" s="438"/>
      <c r="C24" s="439"/>
      <c r="D24" s="440"/>
      <c r="E24" s="441"/>
      <c r="F24" s="442"/>
      <c r="G24" s="443"/>
      <c r="H24" s="449" t="str">
        <f t="shared" si="0"/>
        <v> </v>
      </c>
      <c r="I24" s="445"/>
      <c r="J24" s="446"/>
      <c r="K24" s="447"/>
      <c r="L24" s="446"/>
      <c r="M24" s="446"/>
      <c r="N24" s="447"/>
      <c r="O24" s="446"/>
      <c r="P24" s="446"/>
      <c r="Q24" s="447"/>
      <c r="R24" s="446"/>
      <c r="S24" s="446"/>
      <c r="T24" s="447"/>
      <c r="U24" s="446"/>
      <c r="V24" s="446"/>
      <c r="W24" s="447"/>
      <c r="X24" s="446"/>
      <c r="Y24" s="446"/>
      <c r="Z24" s="447"/>
      <c r="AA24" s="446"/>
      <c r="AB24" s="446"/>
      <c r="AC24" s="447"/>
      <c r="AD24" s="446"/>
      <c r="AE24" s="446"/>
      <c r="AF24" s="447"/>
      <c r="AG24" s="448">
        <f t="shared" si="1"/>
        <v>0</v>
      </c>
    </row>
    <row r="25" spans="1:33" ht="12" customHeight="1">
      <c r="A25" s="437"/>
      <c r="B25" s="438"/>
      <c r="C25" s="439"/>
      <c r="D25" s="440"/>
      <c r="E25" s="441"/>
      <c r="F25" s="442"/>
      <c r="G25" s="443"/>
      <c r="H25" s="449" t="str">
        <f t="shared" si="0"/>
        <v> </v>
      </c>
      <c r="I25" s="445"/>
      <c r="J25" s="446"/>
      <c r="K25" s="447"/>
      <c r="L25" s="446"/>
      <c r="M25" s="446"/>
      <c r="N25" s="447"/>
      <c r="O25" s="446"/>
      <c r="P25" s="446"/>
      <c r="Q25" s="447"/>
      <c r="R25" s="446"/>
      <c r="S25" s="446"/>
      <c r="T25" s="447"/>
      <c r="U25" s="446"/>
      <c r="V25" s="446"/>
      <c r="W25" s="447"/>
      <c r="X25" s="446"/>
      <c r="Y25" s="446"/>
      <c r="Z25" s="447"/>
      <c r="AA25" s="446"/>
      <c r="AB25" s="446"/>
      <c r="AC25" s="447"/>
      <c r="AD25" s="446"/>
      <c r="AE25" s="446"/>
      <c r="AF25" s="447"/>
      <c r="AG25" s="448">
        <f t="shared" si="1"/>
        <v>0</v>
      </c>
    </row>
    <row r="26" spans="1:33" ht="12" customHeight="1">
      <c r="A26" s="437"/>
      <c r="B26" s="438"/>
      <c r="C26" s="439"/>
      <c r="D26" s="440"/>
      <c r="E26" s="441"/>
      <c r="F26" s="442"/>
      <c r="G26" s="443"/>
      <c r="H26" s="449" t="str">
        <f t="shared" si="0"/>
        <v> </v>
      </c>
      <c r="I26" s="445"/>
      <c r="J26" s="446"/>
      <c r="K26" s="447"/>
      <c r="L26" s="446"/>
      <c r="M26" s="446"/>
      <c r="N26" s="447"/>
      <c r="O26" s="446"/>
      <c r="P26" s="446"/>
      <c r="Q26" s="447"/>
      <c r="R26" s="446"/>
      <c r="S26" s="446"/>
      <c r="T26" s="447"/>
      <c r="U26" s="446"/>
      <c r="V26" s="446"/>
      <c r="W26" s="447"/>
      <c r="X26" s="446"/>
      <c r="Y26" s="446"/>
      <c r="Z26" s="447"/>
      <c r="AA26" s="446"/>
      <c r="AB26" s="446"/>
      <c r="AC26" s="447"/>
      <c r="AD26" s="446"/>
      <c r="AE26" s="446"/>
      <c r="AF26" s="447"/>
      <c r="AG26" s="448">
        <f t="shared" si="1"/>
        <v>0</v>
      </c>
    </row>
    <row r="27" spans="1:33" ht="12" customHeight="1">
      <c r="A27" s="437"/>
      <c r="B27" s="438"/>
      <c r="C27" s="439"/>
      <c r="D27" s="440"/>
      <c r="E27" s="441"/>
      <c r="F27" s="442"/>
      <c r="G27" s="443"/>
      <c r="H27" s="449" t="str">
        <f t="shared" si="0"/>
        <v> </v>
      </c>
      <c r="I27" s="445"/>
      <c r="J27" s="446"/>
      <c r="K27" s="447"/>
      <c r="L27" s="446"/>
      <c r="M27" s="446"/>
      <c r="N27" s="447"/>
      <c r="O27" s="446"/>
      <c r="P27" s="446"/>
      <c r="Q27" s="447"/>
      <c r="R27" s="446"/>
      <c r="S27" s="446"/>
      <c r="T27" s="447"/>
      <c r="U27" s="446"/>
      <c r="V27" s="446"/>
      <c r="W27" s="447"/>
      <c r="X27" s="446"/>
      <c r="Y27" s="446"/>
      <c r="Z27" s="447"/>
      <c r="AA27" s="446"/>
      <c r="AB27" s="446"/>
      <c r="AC27" s="447"/>
      <c r="AD27" s="446"/>
      <c r="AE27" s="446"/>
      <c r="AF27" s="447"/>
      <c r="AG27" s="448">
        <f t="shared" si="1"/>
        <v>0</v>
      </c>
    </row>
    <row r="28" spans="1:33" ht="12" customHeight="1">
      <c r="A28" s="437"/>
      <c r="B28" s="438"/>
      <c r="C28" s="439"/>
      <c r="D28" s="440"/>
      <c r="E28" s="441"/>
      <c r="F28" s="442"/>
      <c r="G28" s="443"/>
      <c r="H28" s="449" t="str">
        <f t="shared" si="0"/>
        <v> </v>
      </c>
      <c r="I28" s="445"/>
      <c r="J28" s="446"/>
      <c r="K28" s="447"/>
      <c r="L28" s="446"/>
      <c r="M28" s="446"/>
      <c r="N28" s="447"/>
      <c r="O28" s="446"/>
      <c r="P28" s="446"/>
      <c r="Q28" s="447"/>
      <c r="R28" s="446"/>
      <c r="S28" s="446"/>
      <c r="T28" s="447"/>
      <c r="U28" s="446"/>
      <c r="V28" s="446"/>
      <c r="W28" s="447"/>
      <c r="X28" s="446"/>
      <c r="Y28" s="446"/>
      <c r="Z28" s="447"/>
      <c r="AA28" s="446"/>
      <c r="AB28" s="446"/>
      <c r="AC28" s="447"/>
      <c r="AD28" s="446"/>
      <c r="AE28" s="446"/>
      <c r="AF28" s="447"/>
      <c r="AG28" s="448">
        <f t="shared" si="1"/>
        <v>0</v>
      </c>
    </row>
    <row r="29" spans="1:33" s="458" customFormat="1" ht="13.5" thickBot="1">
      <c r="A29" s="450" t="s">
        <v>96</v>
      </c>
      <c r="B29" s="451"/>
      <c r="C29" s="452"/>
      <c r="D29" s="452"/>
      <c r="E29" s="453"/>
      <c r="F29" s="454">
        <f>SUM(F7:F23)</f>
        <v>164</v>
      </c>
      <c r="G29" s="454"/>
      <c r="H29" s="454">
        <f>SUM(H7:H23)</f>
        <v>148</v>
      </c>
      <c r="I29" s="455">
        <f aca="true" t="shared" si="2" ref="I29:AE29">SUM(I7:I23)</f>
        <v>0</v>
      </c>
      <c r="J29" s="456">
        <f t="shared" si="2"/>
        <v>0</v>
      </c>
      <c r="K29" s="457">
        <f t="shared" si="2"/>
        <v>2</v>
      </c>
      <c r="L29" s="456">
        <f t="shared" si="2"/>
        <v>2</v>
      </c>
      <c r="M29" s="456">
        <f t="shared" si="2"/>
        <v>0</v>
      </c>
      <c r="N29" s="457">
        <f t="shared" si="2"/>
        <v>0</v>
      </c>
      <c r="O29" s="456">
        <f t="shared" si="2"/>
        <v>0</v>
      </c>
      <c r="P29" s="456">
        <f t="shared" si="2"/>
        <v>2</v>
      </c>
      <c r="Q29" s="457">
        <f t="shared" si="2"/>
        <v>4</v>
      </c>
      <c r="R29" s="456">
        <f t="shared" si="2"/>
        <v>4</v>
      </c>
      <c r="S29" s="456">
        <f t="shared" si="2"/>
        <v>4</v>
      </c>
      <c r="T29" s="456">
        <f t="shared" si="2"/>
        <v>4</v>
      </c>
      <c r="U29" s="455">
        <f t="shared" si="2"/>
        <v>6</v>
      </c>
      <c r="V29" s="456">
        <f t="shared" si="2"/>
        <v>4</v>
      </c>
      <c r="W29" s="457">
        <f t="shared" si="2"/>
        <v>4</v>
      </c>
      <c r="X29" s="456">
        <f t="shared" si="2"/>
        <v>2</v>
      </c>
      <c r="Y29" s="456">
        <f t="shared" si="2"/>
        <v>4</v>
      </c>
      <c r="Z29" s="457">
        <f t="shared" si="2"/>
        <v>4</v>
      </c>
      <c r="AA29" s="456">
        <f t="shared" si="2"/>
        <v>2</v>
      </c>
      <c r="AB29" s="456">
        <f t="shared" si="2"/>
        <v>4</v>
      </c>
      <c r="AC29" s="457">
        <f t="shared" si="2"/>
        <v>4</v>
      </c>
      <c r="AD29" s="456">
        <f t="shared" si="2"/>
        <v>4</v>
      </c>
      <c r="AE29" s="456">
        <f t="shared" si="2"/>
        <v>4</v>
      </c>
      <c r="AF29" s="457">
        <f>SUM(AF7:AF23)</f>
        <v>4</v>
      </c>
      <c r="AG29" s="454">
        <f>SUM(AG7:AG23)</f>
        <v>80</v>
      </c>
    </row>
    <row r="30" spans="1:33" ht="27" customHeight="1" thickBot="1">
      <c r="A30" s="459"/>
      <c r="B30" s="460"/>
      <c r="C30" s="460"/>
      <c r="D30" s="460"/>
      <c r="E30" s="460"/>
      <c r="F30" s="460"/>
      <c r="G30" s="460"/>
      <c r="H30" s="460"/>
      <c r="I30" s="461" t="s">
        <v>194</v>
      </c>
      <c r="J30" s="462" t="s">
        <v>195</v>
      </c>
      <c r="K30" s="463" t="s">
        <v>196</v>
      </c>
      <c r="L30" s="462" t="s">
        <v>197</v>
      </c>
      <c r="M30" s="462" t="s">
        <v>198</v>
      </c>
      <c r="N30" s="463" t="s">
        <v>199</v>
      </c>
      <c r="O30" s="462" t="s">
        <v>200</v>
      </c>
      <c r="P30" s="462" t="s">
        <v>201</v>
      </c>
      <c r="Q30" s="463" t="s">
        <v>202</v>
      </c>
      <c r="R30" s="462" t="s">
        <v>203</v>
      </c>
      <c r="S30" s="462" t="s">
        <v>204</v>
      </c>
      <c r="T30" s="463" t="s">
        <v>205</v>
      </c>
      <c r="U30" s="462" t="s">
        <v>194</v>
      </c>
      <c r="V30" s="462" t="s">
        <v>195</v>
      </c>
      <c r="W30" s="463" t="s">
        <v>196</v>
      </c>
      <c r="X30" s="462" t="s">
        <v>197</v>
      </c>
      <c r="Y30" s="462" t="s">
        <v>198</v>
      </c>
      <c r="Z30" s="463" t="s">
        <v>199</v>
      </c>
      <c r="AA30" s="462" t="s">
        <v>200</v>
      </c>
      <c r="AB30" s="462" t="s">
        <v>201</v>
      </c>
      <c r="AC30" s="463" t="s">
        <v>202</v>
      </c>
      <c r="AD30" s="462" t="s">
        <v>203</v>
      </c>
      <c r="AE30" s="462" t="s">
        <v>204</v>
      </c>
      <c r="AF30" s="463" t="s">
        <v>205</v>
      </c>
      <c r="AG30" s="464"/>
    </row>
    <row r="31" spans="1:33" ht="9" customHeight="1" thickBot="1">
      <c r="A31" s="465" t="s">
        <v>7</v>
      </c>
      <c r="B31" s="466"/>
      <c r="C31" s="466"/>
      <c r="D31" s="467" t="s">
        <v>207</v>
      </c>
      <c r="E31" s="468"/>
      <c r="F31" s="468"/>
      <c r="G31" s="468"/>
      <c r="H31" s="469"/>
      <c r="I31" s="470" t="s">
        <v>208</v>
      </c>
      <c r="J31" s="471"/>
      <c r="K31" s="472"/>
      <c r="L31" s="473"/>
      <c r="M31" s="473"/>
      <c r="N31" s="474"/>
      <c r="O31" s="475" t="s">
        <v>209</v>
      </c>
      <c r="P31" s="475"/>
      <c r="Q31" s="475"/>
      <c r="R31" s="475"/>
      <c r="S31" s="475"/>
      <c r="T31" s="476"/>
      <c r="U31" s="470" t="s">
        <v>208</v>
      </c>
      <c r="V31" s="470"/>
      <c r="W31" s="471"/>
      <c r="X31" s="470" t="s">
        <v>71</v>
      </c>
      <c r="Y31" s="470"/>
      <c r="Z31" s="471"/>
      <c r="AA31" s="470" t="s">
        <v>210</v>
      </c>
      <c r="AB31" s="470"/>
      <c r="AC31" s="470"/>
      <c r="AD31" s="397"/>
      <c r="AE31" s="397"/>
      <c r="AF31" s="397"/>
      <c r="AG31" s="477"/>
    </row>
    <row r="32" spans="1:33" ht="9" customHeight="1" thickBot="1">
      <c r="A32" s="478" t="s">
        <v>211</v>
      </c>
      <c r="B32" s="479"/>
      <c r="C32" s="479"/>
      <c r="D32" s="480"/>
      <c r="E32" s="481"/>
      <c r="F32" s="482"/>
      <c r="G32" s="483"/>
      <c r="H32" s="484" t="s">
        <v>212</v>
      </c>
      <c r="I32" s="475" t="s">
        <v>213</v>
      </c>
      <c r="J32" s="476"/>
      <c r="K32" s="485"/>
      <c r="L32" s="485"/>
      <c r="M32" s="485"/>
      <c r="N32" s="486"/>
      <c r="O32" s="487" t="s">
        <v>214</v>
      </c>
      <c r="P32" s="487"/>
      <c r="Q32" s="488"/>
      <c r="R32" s="487" t="s">
        <v>215</v>
      </c>
      <c r="S32" s="487"/>
      <c r="T32" s="489"/>
      <c r="U32" s="475" t="s">
        <v>215</v>
      </c>
      <c r="V32" s="475"/>
      <c r="W32" s="476"/>
      <c r="X32" s="475" t="s">
        <v>215</v>
      </c>
      <c r="Y32" s="475"/>
      <c r="Z32" s="476"/>
      <c r="AA32" s="397"/>
      <c r="AB32" s="397"/>
      <c r="AC32" s="397"/>
      <c r="AD32" s="397"/>
      <c r="AE32" s="397"/>
      <c r="AF32" s="397"/>
      <c r="AG32" s="477"/>
    </row>
    <row r="33" spans="1:33" ht="10.5" customHeight="1" thickBot="1">
      <c r="A33" s="490" t="s">
        <v>216</v>
      </c>
      <c r="B33" s="487" t="s">
        <v>217</v>
      </c>
      <c r="C33" s="491"/>
      <c r="D33" s="492" t="s">
        <v>218</v>
      </c>
      <c r="E33" s="493" t="s">
        <v>219</v>
      </c>
      <c r="F33" s="494"/>
      <c r="G33" s="495" t="s">
        <v>220</v>
      </c>
      <c r="H33" s="495" t="s">
        <v>221</v>
      </c>
      <c r="I33" s="496">
        <v>1</v>
      </c>
      <c r="J33" s="497"/>
      <c r="K33" s="498" t="s">
        <v>222</v>
      </c>
      <c r="L33" s="498"/>
      <c r="M33" s="498"/>
      <c r="N33" s="499"/>
      <c r="O33" s="500"/>
      <c r="P33" s="501">
        <v>7</v>
      </c>
      <c r="Q33" s="502"/>
      <c r="R33" s="500"/>
      <c r="S33" s="501">
        <v>1</v>
      </c>
      <c r="T33" s="503" t="s">
        <v>169</v>
      </c>
      <c r="U33" s="500" t="s">
        <v>169</v>
      </c>
      <c r="V33" s="501">
        <v>25</v>
      </c>
      <c r="W33" s="503" t="s">
        <v>169</v>
      </c>
      <c r="X33" s="500" t="s">
        <v>169</v>
      </c>
      <c r="Y33" s="504">
        <f aca="true" t="shared" si="3" ref="Y33:Y42">SUM(S33,V33)</f>
        <v>26</v>
      </c>
      <c r="Z33" s="503" t="s">
        <v>169</v>
      </c>
      <c r="AA33" s="397"/>
      <c r="AB33" s="397"/>
      <c r="AC33" s="397"/>
      <c r="AD33" s="397"/>
      <c r="AE33" s="397"/>
      <c r="AF33" s="397"/>
      <c r="AG33" s="477"/>
    </row>
    <row r="34" spans="1:33" ht="9" customHeight="1" thickBot="1">
      <c r="A34" s="505">
        <v>1</v>
      </c>
      <c r="B34" s="506" t="s">
        <v>249</v>
      </c>
      <c r="C34" s="506"/>
      <c r="D34" s="507">
        <v>6</v>
      </c>
      <c r="E34" s="508">
        <v>20</v>
      </c>
      <c r="F34" s="509"/>
      <c r="G34" s="510">
        <v>30</v>
      </c>
      <c r="H34" s="510">
        <v>0</v>
      </c>
      <c r="I34" s="511"/>
      <c r="J34" s="512"/>
      <c r="K34" s="485" t="s">
        <v>223</v>
      </c>
      <c r="L34" s="485"/>
      <c r="M34" s="485"/>
      <c r="N34" s="457"/>
      <c r="O34" s="513"/>
      <c r="P34" s="514">
        <v>8</v>
      </c>
      <c r="Q34" s="515"/>
      <c r="R34" s="513"/>
      <c r="S34" s="514">
        <v>1</v>
      </c>
      <c r="T34" s="516"/>
      <c r="U34" s="513"/>
      <c r="V34" s="514">
        <v>25</v>
      </c>
      <c r="W34" s="516"/>
      <c r="X34" s="513"/>
      <c r="Y34" s="517">
        <f t="shared" si="3"/>
        <v>26</v>
      </c>
      <c r="Z34" s="516"/>
      <c r="AA34" s="397"/>
      <c r="AB34" s="397"/>
      <c r="AC34" s="397"/>
      <c r="AD34" s="397"/>
      <c r="AE34" s="397"/>
      <c r="AF34" s="397"/>
      <c r="AG34" s="477"/>
    </row>
    <row r="35" spans="1:33" ht="9" customHeight="1">
      <c r="A35" s="505"/>
      <c r="B35" s="506"/>
      <c r="C35" s="506"/>
      <c r="D35" s="507"/>
      <c r="E35" s="508"/>
      <c r="F35" s="509"/>
      <c r="G35" s="510"/>
      <c r="H35" s="510"/>
      <c r="I35" s="496"/>
      <c r="J35" s="497"/>
      <c r="K35" s="498" t="s">
        <v>222</v>
      </c>
      <c r="L35" s="498"/>
      <c r="M35" s="498"/>
      <c r="N35" s="499"/>
      <c r="O35" s="500"/>
      <c r="P35" s="501"/>
      <c r="Q35" s="500"/>
      <c r="R35" s="518"/>
      <c r="S35" s="501"/>
      <c r="T35" s="503"/>
      <c r="U35" s="500"/>
      <c r="V35" s="501"/>
      <c r="W35" s="503"/>
      <c r="X35" s="500"/>
      <c r="Y35" s="504">
        <f t="shared" si="3"/>
        <v>0</v>
      </c>
      <c r="Z35" s="503"/>
      <c r="AA35" s="397"/>
      <c r="AB35" s="397"/>
      <c r="AC35" s="397"/>
      <c r="AD35" s="397"/>
      <c r="AE35" s="397"/>
      <c r="AF35" s="397"/>
      <c r="AG35" s="477"/>
    </row>
    <row r="36" spans="1:33" ht="9" customHeight="1" thickBot="1">
      <c r="A36" s="505"/>
      <c r="B36" s="506"/>
      <c r="C36" s="506"/>
      <c r="D36" s="507"/>
      <c r="E36" s="508"/>
      <c r="F36" s="509"/>
      <c r="G36" s="510"/>
      <c r="H36" s="510"/>
      <c r="I36" s="511"/>
      <c r="J36" s="512"/>
      <c r="K36" s="485" t="s">
        <v>223</v>
      </c>
      <c r="L36" s="485"/>
      <c r="M36" s="485"/>
      <c r="N36" s="457"/>
      <c r="O36" s="513"/>
      <c r="P36" s="514"/>
      <c r="Q36" s="513"/>
      <c r="R36" s="519"/>
      <c r="S36" s="514"/>
      <c r="T36" s="516"/>
      <c r="U36" s="513"/>
      <c r="V36" s="514"/>
      <c r="W36" s="516"/>
      <c r="X36" s="513"/>
      <c r="Y36" s="517">
        <f t="shared" si="3"/>
        <v>0</v>
      </c>
      <c r="Z36" s="516"/>
      <c r="AA36" s="397"/>
      <c r="AB36" s="397"/>
      <c r="AC36" s="397"/>
      <c r="AD36" s="397"/>
      <c r="AE36" s="397"/>
      <c r="AF36" s="397"/>
      <c r="AG36" s="477"/>
    </row>
    <row r="37" spans="1:33" ht="9" customHeight="1">
      <c r="A37" s="505"/>
      <c r="B37" s="506"/>
      <c r="C37" s="506"/>
      <c r="D37" s="507"/>
      <c r="E37" s="508"/>
      <c r="F37" s="509"/>
      <c r="G37" s="510"/>
      <c r="H37" s="510"/>
      <c r="I37" s="496"/>
      <c r="J37" s="497"/>
      <c r="K37" s="498" t="s">
        <v>222</v>
      </c>
      <c r="L37" s="498"/>
      <c r="M37" s="498"/>
      <c r="N37" s="499"/>
      <c r="O37" s="500"/>
      <c r="P37" s="501"/>
      <c r="Q37" s="500"/>
      <c r="R37" s="518"/>
      <c r="S37" s="501"/>
      <c r="T37" s="503"/>
      <c r="U37" s="500"/>
      <c r="V37" s="501"/>
      <c r="W37" s="503"/>
      <c r="X37" s="500"/>
      <c r="Y37" s="504">
        <f t="shared" si="3"/>
        <v>0</v>
      </c>
      <c r="Z37" s="503"/>
      <c r="AA37" s="397"/>
      <c r="AB37" s="397"/>
      <c r="AC37" s="397"/>
      <c r="AD37" s="397"/>
      <c r="AE37" s="397"/>
      <c r="AF37" s="397"/>
      <c r="AG37" s="477"/>
    </row>
    <row r="38" spans="1:33" ht="9" customHeight="1" thickBot="1">
      <c r="A38" s="505"/>
      <c r="B38" s="506"/>
      <c r="C38" s="506"/>
      <c r="D38" s="507"/>
      <c r="E38" s="508"/>
      <c r="F38" s="509"/>
      <c r="G38" s="510"/>
      <c r="H38" s="510"/>
      <c r="I38" s="511"/>
      <c r="J38" s="512"/>
      <c r="K38" s="485" t="s">
        <v>223</v>
      </c>
      <c r="L38" s="485"/>
      <c r="M38" s="485"/>
      <c r="N38" s="457"/>
      <c r="O38" s="513"/>
      <c r="P38" s="514"/>
      <c r="Q38" s="513"/>
      <c r="R38" s="519"/>
      <c r="S38" s="514"/>
      <c r="T38" s="516"/>
      <c r="U38" s="513"/>
      <c r="V38" s="514"/>
      <c r="W38" s="516"/>
      <c r="X38" s="513"/>
      <c r="Y38" s="517">
        <f t="shared" si="3"/>
        <v>0</v>
      </c>
      <c r="Z38" s="516"/>
      <c r="AA38" s="397"/>
      <c r="AB38" s="397"/>
      <c r="AC38" s="397"/>
      <c r="AD38" s="397"/>
      <c r="AE38" s="397"/>
      <c r="AF38" s="397"/>
      <c r="AG38" s="477"/>
    </row>
    <row r="39" spans="1:33" ht="9" customHeight="1">
      <c r="A39" s="505"/>
      <c r="B39" s="506"/>
      <c r="C39" s="506"/>
      <c r="D39" s="507"/>
      <c r="E39" s="508"/>
      <c r="F39" s="509"/>
      <c r="G39" s="510"/>
      <c r="H39" s="510"/>
      <c r="I39" s="496"/>
      <c r="J39" s="497"/>
      <c r="K39" s="498" t="s">
        <v>222</v>
      </c>
      <c r="L39" s="498"/>
      <c r="M39" s="498"/>
      <c r="N39" s="499"/>
      <c r="O39" s="500"/>
      <c r="P39" s="501"/>
      <c r="Q39" s="500"/>
      <c r="R39" s="518"/>
      <c r="S39" s="501"/>
      <c r="T39" s="503"/>
      <c r="U39" s="500"/>
      <c r="V39" s="501"/>
      <c r="W39" s="503"/>
      <c r="X39" s="500"/>
      <c r="Y39" s="504">
        <f t="shared" si="3"/>
        <v>0</v>
      </c>
      <c r="Z39" s="503"/>
      <c r="AA39" s="397"/>
      <c r="AB39" s="397"/>
      <c r="AC39" s="397"/>
      <c r="AD39" s="397"/>
      <c r="AE39" s="397"/>
      <c r="AF39" s="397"/>
      <c r="AG39" s="477"/>
    </row>
    <row r="40" spans="1:33" ht="9" customHeight="1" thickBot="1">
      <c r="A40" s="505"/>
      <c r="B40" s="506"/>
      <c r="C40" s="506"/>
      <c r="D40" s="507"/>
      <c r="E40" s="508"/>
      <c r="F40" s="509"/>
      <c r="G40" s="510"/>
      <c r="H40" s="510"/>
      <c r="I40" s="511"/>
      <c r="J40" s="512"/>
      <c r="K40" s="485" t="s">
        <v>223</v>
      </c>
      <c r="L40" s="485"/>
      <c r="M40" s="485"/>
      <c r="N40" s="457"/>
      <c r="O40" s="513"/>
      <c r="P40" s="520"/>
      <c r="Q40" s="513"/>
      <c r="R40" s="519"/>
      <c r="S40" s="520"/>
      <c r="T40" s="516"/>
      <c r="U40" s="513"/>
      <c r="V40" s="514"/>
      <c r="W40" s="516"/>
      <c r="X40" s="513"/>
      <c r="Y40" s="517">
        <f t="shared" si="3"/>
        <v>0</v>
      </c>
      <c r="Z40" s="516"/>
      <c r="AA40" s="397"/>
      <c r="AB40" s="397"/>
      <c r="AC40" s="397"/>
      <c r="AD40" s="397"/>
      <c r="AE40" s="397"/>
      <c r="AF40" s="397"/>
      <c r="AG40" s="477"/>
    </row>
    <row r="41" spans="1:33" ht="9" customHeight="1">
      <c r="A41" s="505"/>
      <c r="B41" s="506"/>
      <c r="C41" s="506"/>
      <c r="D41" s="507"/>
      <c r="E41" s="508"/>
      <c r="F41" s="509"/>
      <c r="G41" s="510"/>
      <c r="H41" s="510"/>
      <c r="I41" s="496"/>
      <c r="J41" s="497"/>
      <c r="K41" s="498" t="s">
        <v>222</v>
      </c>
      <c r="L41" s="498"/>
      <c r="M41" s="498"/>
      <c r="N41" s="499"/>
      <c r="O41" s="500"/>
      <c r="P41" s="501"/>
      <c r="Q41" s="502"/>
      <c r="R41" s="500"/>
      <c r="S41" s="501"/>
      <c r="T41" s="503"/>
      <c r="U41" s="500"/>
      <c r="V41" s="501"/>
      <c r="W41" s="503"/>
      <c r="X41" s="500"/>
      <c r="Y41" s="504">
        <f t="shared" si="3"/>
        <v>0</v>
      </c>
      <c r="Z41" s="503"/>
      <c r="AA41" s="397"/>
      <c r="AB41" s="397"/>
      <c r="AC41" s="397"/>
      <c r="AD41" s="397"/>
      <c r="AE41" s="397"/>
      <c r="AF41" s="397"/>
      <c r="AG41" s="477"/>
    </row>
    <row r="42" spans="1:33" ht="9" customHeight="1" thickBot="1">
      <c r="A42" s="454"/>
      <c r="B42" s="521"/>
      <c r="C42" s="521"/>
      <c r="D42" s="522"/>
      <c r="E42" s="523"/>
      <c r="F42" s="524"/>
      <c r="G42" s="525"/>
      <c r="H42" s="525"/>
      <c r="I42" s="511"/>
      <c r="J42" s="512"/>
      <c r="K42" s="485" t="s">
        <v>223</v>
      </c>
      <c r="L42" s="485"/>
      <c r="M42" s="485"/>
      <c r="N42" s="457"/>
      <c r="O42" s="513"/>
      <c r="P42" s="514"/>
      <c r="Q42" s="515"/>
      <c r="R42" s="513"/>
      <c r="S42" s="514"/>
      <c r="T42" s="516"/>
      <c r="U42" s="513"/>
      <c r="V42" s="514"/>
      <c r="W42" s="516"/>
      <c r="X42" s="513"/>
      <c r="Y42" s="526">
        <f t="shared" si="3"/>
        <v>0</v>
      </c>
      <c r="Z42" s="516"/>
      <c r="AA42" s="527"/>
      <c r="AB42" s="527"/>
      <c r="AC42" s="527"/>
      <c r="AD42" s="527"/>
      <c r="AE42" s="527"/>
      <c r="AF42" s="527"/>
      <c r="AG42" s="528"/>
    </row>
    <row r="43" spans="1:33" ht="12.75">
      <c r="A43" s="529"/>
      <c r="B43" s="174"/>
      <c r="C43" s="174"/>
      <c r="D43" s="174"/>
      <c r="E43" s="530"/>
      <c r="F43" s="174"/>
      <c r="G43" s="174"/>
      <c r="H43" s="174"/>
      <c r="I43" s="174"/>
      <c r="J43" s="174"/>
      <c r="K43" s="174"/>
      <c r="L43" s="174"/>
      <c r="M43" s="174"/>
      <c r="N43" s="531"/>
      <c r="O43" s="174"/>
      <c r="P43" s="174"/>
      <c r="Q43" s="174"/>
      <c r="R43" s="174"/>
      <c r="S43" s="174"/>
      <c r="T43" s="174"/>
      <c r="U43" s="174"/>
      <c r="V43" s="174"/>
      <c r="W43" s="174"/>
      <c r="X43" s="174"/>
      <c r="Y43" s="174"/>
      <c r="Z43" s="174"/>
      <c r="AA43" s="174"/>
      <c r="AB43" s="174"/>
      <c r="AC43" s="174"/>
      <c r="AD43" s="174"/>
      <c r="AE43" s="174"/>
      <c r="AF43" s="174"/>
      <c r="AG43" s="174"/>
    </row>
    <row r="44" spans="1:33" s="62" customFormat="1" ht="11.25">
      <c r="A44" s="171"/>
      <c r="B44" s="171"/>
      <c r="C44" s="171"/>
      <c r="D44" s="171"/>
      <c r="E44" s="171"/>
      <c r="F44" s="171"/>
      <c r="G44" s="171"/>
      <c r="H44" s="171"/>
      <c r="I44" s="171"/>
      <c r="J44" s="171"/>
      <c r="K44" s="171"/>
      <c r="L44" s="171"/>
      <c r="M44" s="171"/>
      <c r="N44" s="532"/>
      <c r="O44" s="171"/>
      <c r="P44" s="171"/>
      <c r="Q44" s="171"/>
      <c r="R44" s="171"/>
      <c r="S44" s="171"/>
      <c r="T44" s="532"/>
      <c r="U44" s="171"/>
      <c r="V44" s="171"/>
      <c r="W44" s="171"/>
      <c r="X44" s="171"/>
      <c r="Y44" s="171"/>
      <c r="Z44" s="171"/>
      <c r="AA44" s="171"/>
      <c r="AB44" s="171"/>
      <c r="AC44" s="171"/>
      <c r="AD44" s="171"/>
      <c r="AE44" s="171"/>
      <c r="AF44" s="171"/>
      <c r="AG44" s="171"/>
    </row>
    <row r="45" spans="1:33" s="62" customFormat="1" ht="11.2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row>
    <row r="46" spans="1:33" s="62" customFormat="1" ht="11.2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row>
    <row r="47" spans="1:33" s="62" customFormat="1" ht="11.25">
      <c r="A47" s="161"/>
      <c r="B47" s="161"/>
      <c r="C47" s="161"/>
      <c r="D47" s="161"/>
      <c r="E47" s="161"/>
      <c r="F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row>
    <row r="48" spans="1:33" s="62" customFormat="1" ht="11.2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row>
    <row r="49" spans="1:33" s="62" customFormat="1" ht="11.2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row>
    <row r="50" spans="1:33" s="62" customFormat="1" ht="11.2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row>
    <row r="51" spans="1:33" s="62" customFormat="1" ht="11.2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row>
    <row r="52" spans="1:33" s="62" customFormat="1" ht="11.2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row>
    <row r="53" spans="1:33" s="62" customFormat="1" ht="11.2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row>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row r="158" s="62" customFormat="1" ht="11.25"/>
    <row r="159" s="62" customFormat="1" ht="11.25"/>
    <row r="160" s="62" customFormat="1" ht="11.25"/>
    <row r="161" s="62" customFormat="1" ht="11.25"/>
    <row r="162" s="62" customFormat="1" ht="11.25"/>
    <row r="163" s="62" customFormat="1" ht="11.25"/>
    <row r="164" s="62" customFormat="1" ht="11.25"/>
    <row r="165" s="62" customFormat="1" ht="11.25"/>
    <row r="166" s="62" customFormat="1" ht="11.25"/>
    <row r="167" s="62" customFormat="1" ht="11.25"/>
    <row r="168" s="62" customFormat="1" ht="11.25"/>
    <row r="169" s="62" customFormat="1" ht="11.25"/>
    <row r="170" s="62" customFormat="1" ht="11.25"/>
    <row r="171" s="62" customFormat="1" ht="11.25"/>
    <row r="172" s="62" customFormat="1" ht="11.25"/>
    <row r="173" s="62" customFormat="1" ht="11.25"/>
    <row r="174" s="62" customFormat="1" ht="11.25"/>
    <row r="175" s="62" customFormat="1" ht="11.25"/>
    <row r="176" s="62" customFormat="1" ht="11.25"/>
    <row r="177" s="62" customFormat="1" ht="11.25"/>
    <row r="178" s="62" customFormat="1" ht="11.25"/>
    <row r="179" s="62" customFormat="1" ht="11.25"/>
    <row r="180" s="62" customFormat="1" ht="11.25"/>
    <row r="181" s="62" customFormat="1" ht="11.25"/>
    <row r="182" s="62" customFormat="1" ht="11.25"/>
    <row r="183" s="62" customFormat="1" ht="11.25"/>
    <row r="184" s="62" customFormat="1" ht="11.25"/>
    <row r="185" s="62" customFormat="1" ht="11.25"/>
    <row r="186" s="62" customFormat="1" ht="11.25"/>
    <row r="187" s="62" customFormat="1" ht="11.25"/>
    <row r="188" s="62" customFormat="1" ht="11.25"/>
    <row r="189" s="62" customFormat="1" ht="11.25"/>
    <row r="190" s="62" customFormat="1" ht="11.25"/>
    <row r="191" s="62" customFormat="1" ht="11.25"/>
    <row r="192" s="62" customFormat="1" ht="11.25"/>
    <row r="193" s="62" customFormat="1" ht="11.25"/>
  </sheetData>
  <printOptions horizontalCentered="1" verticalCentered="1"/>
  <pageMargins left="0.2" right="0.2" top="0.75" bottom="0.5" header="0.5" footer="0.25"/>
  <pageSetup blackAndWhite="1" horizontalDpi="300" verticalDpi="300" orientation="landscape" r:id="rId2"/>
  <headerFooter alignWithMargins="0">
    <oddFooter>&amp;C&amp;8 Item No. 10 &amp;8 Page &amp;P of &amp;N&amp;R&amp;8Exhibit P-21, Production Schedule</oddFooter>
  </headerFooter>
  <drawing r:id="rId1"/>
</worksheet>
</file>

<file path=xl/worksheets/sheet6.xml><?xml version="1.0" encoding="utf-8"?>
<worksheet xmlns="http://schemas.openxmlformats.org/spreadsheetml/2006/main" xmlns:r="http://schemas.openxmlformats.org/officeDocument/2006/relationships">
  <dimension ref="A1:AR53"/>
  <sheetViews>
    <sheetView showGridLines="0" workbookViewId="0" topLeftCell="A14">
      <selection activeCell="B34" sqref="B34"/>
    </sheetView>
  </sheetViews>
  <sheetFormatPr defaultColWidth="9.140625" defaultRowHeight="12.75"/>
  <cols>
    <col min="1" max="1" width="1.7109375" style="0" customWidth="1"/>
    <col min="2" max="2" width="28.7109375" style="0" customWidth="1"/>
    <col min="3" max="3" width="2.7109375" style="0" customWidth="1"/>
    <col min="4" max="4" width="7.28125" style="0" customWidth="1"/>
    <col min="5" max="5" width="4.7109375" style="0" customWidth="1"/>
    <col min="6" max="8" width="5.7109375" style="0" customWidth="1"/>
    <col min="9" max="32" width="2.8515625" style="0" customWidth="1"/>
    <col min="33" max="33" width="4.7109375" style="0" customWidth="1"/>
    <col min="40" max="40" width="0" style="0" hidden="1" customWidth="1"/>
  </cols>
  <sheetData>
    <row r="1" spans="1:40" ht="7.5" customHeight="1">
      <c r="A1" s="393"/>
      <c r="B1" s="394"/>
      <c r="C1" s="394"/>
      <c r="D1" s="394"/>
      <c r="E1" s="394"/>
      <c r="F1" s="394"/>
      <c r="G1" s="394"/>
      <c r="H1" s="395"/>
      <c r="I1" s="396" t="s">
        <v>6</v>
      </c>
      <c r="J1" s="3"/>
      <c r="K1" s="3"/>
      <c r="L1" s="3"/>
      <c r="M1" s="3"/>
      <c r="N1" s="3"/>
      <c r="O1" s="3"/>
      <c r="P1" s="3"/>
      <c r="Q1" s="3"/>
      <c r="R1" s="3"/>
      <c r="S1" s="3"/>
      <c r="T1" s="3"/>
      <c r="U1" s="3"/>
      <c r="V1" s="3"/>
      <c r="W1" s="3"/>
      <c r="X1" s="5"/>
      <c r="Y1" s="396" t="s">
        <v>0</v>
      </c>
      <c r="Z1" s="3"/>
      <c r="AA1" s="3"/>
      <c r="AB1" s="3"/>
      <c r="AC1" s="3"/>
      <c r="AD1" s="3"/>
      <c r="AE1" s="3"/>
      <c r="AF1" s="3"/>
      <c r="AG1" s="5"/>
      <c r="AL1" s="7"/>
      <c r="AN1" s="397">
        <f>IF(qty_scale="Each",1,IF(qty_scale="x100",100,IF(qty_scale="x1000",1000,IF(qty_scale="x1mil",1000000,IF(qty_scale="x1bil",1000000000,1)))))</f>
        <v>1</v>
      </c>
    </row>
    <row r="2" spans="1:44" ht="14.25" customHeight="1" thickBot="1">
      <c r="A2" s="8" t="s">
        <v>224</v>
      </c>
      <c r="B2" s="398"/>
      <c r="C2" s="399"/>
      <c r="D2" s="398"/>
      <c r="E2" s="398"/>
      <c r="F2" s="398"/>
      <c r="G2" s="398"/>
      <c r="H2" s="400"/>
      <c r="I2" s="401" t="s">
        <v>9</v>
      </c>
      <c r="J2" s="13"/>
      <c r="K2" s="13"/>
      <c r="L2" s="13"/>
      <c r="M2" s="13"/>
      <c r="N2" s="13"/>
      <c r="O2" s="13"/>
      <c r="P2" s="13"/>
      <c r="Q2" s="13"/>
      <c r="R2" s="13"/>
      <c r="S2" s="13"/>
      <c r="T2" s="13"/>
      <c r="U2" s="13"/>
      <c r="V2" s="13"/>
      <c r="W2" s="13"/>
      <c r="X2" s="402"/>
      <c r="Y2" s="403"/>
      <c r="Z2" s="404">
        <v>37288</v>
      </c>
      <c r="AA2" s="13"/>
      <c r="AB2" s="13"/>
      <c r="AC2" s="13"/>
      <c r="AD2" s="13"/>
      <c r="AE2" s="13"/>
      <c r="AF2" s="13"/>
      <c r="AG2" s="14"/>
      <c r="AN2">
        <v>1</v>
      </c>
      <c r="AR2">
        <v>31002257</v>
      </c>
    </row>
    <row r="3" spans="1:44" ht="9.75" customHeight="1">
      <c r="A3" s="405"/>
      <c r="B3" s="3"/>
      <c r="C3" s="406"/>
      <c r="D3" s="407"/>
      <c r="E3" s="408"/>
      <c r="F3" s="409" t="s">
        <v>180</v>
      </c>
      <c r="G3" s="409" t="s">
        <v>181</v>
      </c>
      <c r="H3" s="409" t="s">
        <v>182</v>
      </c>
      <c r="I3" s="410"/>
      <c r="J3" s="411"/>
      <c r="K3" s="412" t="s">
        <v>238</v>
      </c>
      <c r="L3" s="413"/>
      <c r="M3" s="413"/>
      <c r="N3" s="413"/>
      <c r="O3" s="413"/>
      <c r="P3" s="413"/>
      <c r="Q3" s="413"/>
      <c r="R3" s="413"/>
      <c r="S3" s="414"/>
      <c r="T3" s="415"/>
      <c r="U3" s="414"/>
      <c r="V3" s="412" t="s">
        <v>239</v>
      </c>
      <c r="W3" s="413"/>
      <c r="X3" s="413"/>
      <c r="Y3" s="416"/>
      <c r="Z3" s="413"/>
      <c r="AA3" s="413"/>
      <c r="AB3" s="413"/>
      <c r="AC3" s="413"/>
      <c r="AD3" s="413"/>
      <c r="AE3" s="413"/>
      <c r="AF3" s="415"/>
      <c r="AG3" s="417" t="s">
        <v>183</v>
      </c>
      <c r="AR3" t="s">
        <v>4</v>
      </c>
    </row>
    <row r="4" spans="1:44" ht="9.75" customHeight="1">
      <c r="A4" s="418"/>
      <c r="B4" s="419"/>
      <c r="C4" s="420" t="s">
        <v>7</v>
      </c>
      <c r="D4" s="421"/>
      <c r="E4" s="417" t="s">
        <v>184</v>
      </c>
      <c r="F4" s="417" t="s">
        <v>160</v>
      </c>
      <c r="G4" s="417" t="s">
        <v>185</v>
      </c>
      <c r="H4" s="417" t="s">
        <v>186</v>
      </c>
      <c r="I4" s="422"/>
      <c r="J4" s="423"/>
      <c r="K4" s="424"/>
      <c r="L4" s="423"/>
      <c r="M4" s="412" t="s">
        <v>240</v>
      </c>
      <c r="N4" s="425"/>
      <c r="O4" s="425"/>
      <c r="P4" s="425"/>
      <c r="Q4" s="425"/>
      <c r="R4" s="425"/>
      <c r="S4" s="425"/>
      <c r="T4" s="425"/>
      <c r="U4" s="425"/>
      <c r="V4" s="425"/>
      <c r="W4" s="424"/>
      <c r="X4" s="412" t="s">
        <v>241</v>
      </c>
      <c r="Y4" s="413"/>
      <c r="Z4" s="413"/>
      <c r="AA4" s="413"/>
      <c r="AB4" s="413"/>
      <c r="AC4" s="413"/>
      <c r="AD4" s="413"/>
      <c r="AE4" s="413"/>
      <c r="AF4" s="426"/>
      <c r="AG4" s="417" t="s">
        <v>187</v>
      </c>
      <c r="AR4" t="s">
        <v>7</v>
      </c>
    </row>
    <row r="5" spans="1:33" ht="25.5" thickBot="1">
      <c r="A5" s="427" t="s">
        <v>188</v>
      </c>
      <c r="B5" s="428"/>
      <c r="C5" s="429" t="s">
        <v>189</v>
      </c>
      <c r="D5" s="430" t="s">
        <v>190</v>
      </c>
      <c r="E5" s="431" t="s">
        <v>191</v>
      </c>
      <c r="F5" s="430" t="s">
        <v>53</v>
      </c>
      <c r="G5" s="432" t="s">
        <v>192</v>
      </c>
      <c r="H5" s="432" t="s">
        <v>193</v>
      </c>
      <c r="I5" s="433" t="s">
        <v>194</v>
      </c>
      <c r="J5" s="434" t="s">
        <v>195</v>
      </c>
      <c r="K5" s="435" t="s">
        <v>196</v>
      </c>
      <c r="L5" s="434" t="s">
        <v>197</v>
      </c>
      <c r="M5" s="434" t="s">
        <v>198</v>
      </c>
      <c r="N5" s="435" t="s">
        <v>199</v>
      </c>
      <c r="O5" s="434" t="s">
        <v>200</v>
      </c>
      <c r="P5" s="434" t="s">
        <v>201</v>
      </c>
      <c r="Q5" s="435" t="s">
        <v>202</v>
      </c>
      <c r="R5" s="434" t="s">
        <v>203</v>
      </c>
      <c r="S5" s="434" t="s">
        <v>204</v>
      </c>
      <c r="T5" s="435" t="s">
        <v>205</v>
      </c>
      <c r="U5" s="434" t="s">
        <v>194</v>
      </c>
      <c r="V5" s="434" t="s">
        <v>195</v>
      </c>
      <c r="W5" s="435" t="s">
        <v>196</v>
      </c>
      <c r="X5" s="434" t="s">
        <v>197</v>
      </c>
      <c r="Y5" s="434" t="s">
        <v>198</v>
      </c>
      <c r="Z5" s="435" t="s">
        <v>199</v>
      </c>
      <c r="AA5" s="434" t="s">
        <v>200</v>
      </c>
      <c r="AB5" s="434" t="s">
        <v>201</v>
      </c>
      <c r="AC5" s="435" t="s">
        <v>202</v>
      </c>
      <c r="AD5" s="434" t="s">
        <v>203</v>
      </c>
      <c r="AE5" s="434" t="s">
        <v>204</v>
      </c>
      <c r="AF5" s="435" t="s">
        <v>205</v>
      </c>
      <c r="AG5" s="436" t="s">
        <v>206</v>
      </c>
    </row>
    <row r="6" spans="1:44" ht="12" customHeight="1">
      <c r="A6" s="437"/>
      <c r="B6" s="438"/>
      <c r="C6" s="439"/>
      <c r="D6" s="440"/>
      <c r="E6" s="441"/>
      <c r="F6" s="442"/>
      <c r="G6" s="443"/>
      <c r="H6" s="444" t="str">
        <f aca="true" t="shared" si="0" ref="H6:H28">IF(AND(F6&gt;=G6,ISNUMBER(G6),ISNUMBER(F6)),F6-G6," ")</f>
        <v> </v>
      </c>
      <c r="I6" s="445"/>
      <c r="J6" s="446"/>
      <c r="K6" s="447"/>
      <c r="L6" s="446"/>
      <c r="M6" s="446"/>
      <c r="N6" s="447"/>
      <c r="O6" s="446"/>
      <c r="P6" s="446"/>
      <c r="Q6" s="447"/>
      <c r="R6" s="446"/>
      <c r="S6" s="446"/>
      <c r="T6" s="447"/>
      <c r="U6" s="446"/>
      <c r="V6" s="446"/>
      <c r="W6" s="447"/>
      <c r="X6" s="446"/>
      <c r="Y6" s="446"/>
      <c r="Z6" s="447"/>
      <c r="AA6" s="446"/>
      <c r="AB6" s="446"/>
      <c r="AC6" s="447"/>
      <c r="AD6" s="446"/>
      <c r="AE6" s="446"/>
      <c r="AF6" s="447"/>
      <c r="AG6" s="448">
        <f aca="true" t="shared" si="1" ref="AG6:AG28">F6-G6-SUM(I6:AF6)</f>
        <v>0</v>
      </c>
      <c r="AR6" t="s">
        <v>13</v>
      </c>
    </row>
    <row r="7" spans="1:44" ht="12" customHeight="1">
      <c r="A7" s="437" t="s">
        <v>231</v>
      </c>
      <c r="B7" s="438"/>
      <c r="C7" s="439">
        <v>1</v>
      </c>
      <c r="D7" s="440" t="s">
        <v>229</v>
      </c>
      <c r="E7" s="441" t="s">
        <v>187</v>
      </c>
      <c r="F7" s="442">
        <v>20</v>
      </c>
      <c r="G7" s="533">
        <f>'P21-C02257 (2)'!F7-'P21-C02257 (2)'!AG7</f>
        <v>20</v>
      </c>
      <c r="H7" s="449">
        <f t="shared" si="0"/>
        <v>0</v>
      </c>
      <c r="I7" s="445"/>
      <c r="J7" s="446"/>
      <c r="K7" s="447"/>
      <c r="L7" s="446"/>
      <c r="M7" s="446"/>
      <c r="N7" s="447"/>
      <c r="O7" s="446"/>
      <c r="P7" s="446"/>
      <c r="Q7" s="447"/>
      <c r="R7" s="446"/>
      <c r="S7" s="446"/>
      <c r="T7" s="447"/>
      <c r="U7" s="446"/>
      <c r="V7" s="446"/>
      <c r="W7" s="447"/>
      <c r="X7" s="446"/>
      <c r="Y7" s="446"/>
      <c r="Z7" s="447"/>
      <c r="AA7" s="446"/>
      <c r="AB7" s="446"/>
      <c r="AC7" s="447"/>
      <c r="AD7" s="446"/>
      <c r="AE7" s="446"/>
      <c r="AF7" s="447"/>
      <c r="AG7" s="448">
        <f t="shared" si="1"/>
        <v>0</v>
      </c>
      <c r="AR7">
        <v>31002257</v>
      </c>
    </row>
    <row r="8" spans="1:33" ht="12" customHeight="1">
      <c r="A8" s="437"/>
      <c r="B8" s="438"/>
      <c r="C8" s="439"/>
      <c r="D8" s="440"/>
      <c r="E8" s="441"/>
      <c r="F8" s="442"/>
      <c r="G8" s="443"/>
      <c r="H8" s="449" t="str">
        <f t="shared" si="0"/>
        <v> </v>
      </c>
      <c r="I8" s="445"/>
      <c r="J8" s="446"/>
      <c r="K8" s="447"/>
      <c r="L8" s="446"/>
      <c r="M8" s="446"/>
      <c r="N8" s="447"/>
      <c r="O8" s="446"/>
      <c r="P8" s="446"/>
      <c r="Q8" s="447"/>
      <c r="R8" s="446"/>
      <c r="S8" s="446"/>
      <c r="T8" s="447"/>
      <c r="U8" s="446"/>
      <c r="V8" s="446"/>
      <c r="W8" s="447"/>
      <c r="X8" s="446"/>
      <c r="Y8" s="446"/>
      <c r="Z8" s="447"/>
      <c r="AA8" s="446"/>
      <c r="AB8" s="446"/>
      <c r="AC8" s="447"/>
      <c r="AD8" s="446"/>
      <c r="AE8" s="446"/>
      <c r="AF8" s="447"/>
      <c r="AG8" s="448">
        <f t="shared" si="1"/>
        <v>0</v>
      </c>
    </row>
    <row r="9" spans="1:33" ht="12" customHeight="1">
      <c r="A9" s="437" t="s">
        <v>230</v>
      </c>
      <c r="B9" s="438"/>
      <c r="C9" s="439">
        <v>1</v>
      </c>
      <c r="D9" s="440" t="s">
        <v>43</v>
      </c>
      <c r="E9" s="441" t="s">
        <v>187</v>
      </c>
      <c r="F9" s="442">
        <v>32</v>
      </c>
      <c r="G9" s="533">
        <f>'P21-C02257 (2)'!F9-'P21-C02257 (2)'!AG9</f>
        <v>32</v>
      </c>
      <c r="H9" s="449">
        <f t="shared" si="0"/>
        <v>0</v>
      </c>
      <c r="I9" s="445"/>
      <c r="J9" s="446"/>
      <c r="K9" s="447"/>
      <c r="L9" s="446"/>
      <c r="M9" s="446"/>
      <c r="N9" s="447"/>
      <c r="O9" s="446"/>
      <c r="P9" s="446"/>
      <c r="Q9" s="447"/>
      <c r="R9" s="446"/>
      <c r="S9" s="446"/>
      <c r="T9" s="447"/>
      <c r="U9" s="446"/>
      <c r="V9" s="446"/>
      <c r="W9" s="447"/>
      <c r="X9" s="446"/>
      <c r="Y9" s="446"/>
      <c r="Z9" s="447"/>
      <c r="AA9" s="446"/>
      <c r="AB9" s="446"/>
      <c r="AC9" s="447"/>
      <c r="AD9" s="446"/>
      <c r="AE9" s="446"/>
      <c r="AF9" s="447"/>
      <c r="AG9" s="448">
        <f t="shared" si="1"/>
        <v>0</v>
      </c>
    </row>
    <row r="10" spans="1:33" ht="12" customHeight="1">
      <c r="A10" s="437"/>
      <c r="B10" s="438"/>
      <c r="C10" s="439"/>
      <c r="D10" s="440"/>
      <c r="E10" s="441"/>
      <c r="F10" s="442"/>
      <c r="G10" s="443"/>
      <c r="H10" s="449" t="str">
        <f t="shared" si="0"/>
        <v> </v>
      </c>
      <c r="I10" s="445"/>
      <c r="J10" s="446"/>
      <c r="K10" s="447"/>
      <c r="L10" s="446"/>
      <c r="M10" s="446"/>
      <c r="N10" s="447"/>
      <c r="O10" s="446"/>
      <c r="P10" s="446"/>
      <c r="Q10" s="447"/>
      <c r="R10" s="446"/>
      <c r="S10" s="446"/>
      <c r="T10" s="447"/>
      <c r="U10" s="446"/>
      <c r="V10" s="446"/>
      <c r="W10" s="447"/>
      <c r="X10" s="446"/>
      <c r="Y10" s="446"/>
      <c r="Z10" s="447"/>
      <c r="AA10" s="446"/>
      <c r="AB10" s="446"/>
      <c r="AC10" s="447"/>
      <c r="AD10" s="446"/>
      <c r="AE10" s="446"/>
      <c r="AF10" s="447"/>
      <c r="AG10" s="448">
        <f t="shared" si="1"/>
        <v>0</v>
      </c>
    </row>
    <row r="11" spans="1:33" ht="12" customHeight="1">
      <c r="A11" s="437" t="s">
        <v>232</v>
      </c>
      <c r="B11" s="438"/>
      <c r="C11" s="439">
        <v>1</v>
      </c>
      <c r="D11" s="440" t="s">
        <v>44</v>
      </c>
      <c r="E11" s="441" t="s">
        <v>187</v>
      </c>
      <c r="F11" s="442">
        <v>40</v>
      </c>
      <c r="G11" s="533">
        <f>'P21-C02257 (2)'!F11-'P21-C02257 (2)'!AG11</f>
        <v>32</v>
      </c>
      <c r="H11" s="449">
        <f t="shared" si="0"/>
        <v>8</v>
      </c>
      <c r="I11" s="445">
        <v>4</v>
      </c>
      <c r="J11" s="446">
        <v>4</v>
      </c>
      <c r="K11" s="447"/>
      <c r="L11" s="446"/>
      <c r="M11" s="446"/>
      <c r="N11" s="447"/>
      <c r="O11" s="446"/>
      <c r="P11" s="446"/>
      <c r="Q11" s="447"/>
      <c r="R11" s="446"/>
      <c r="S11" s="446"/>
      <c r="T11" s="447"/>
      <c r="U11" s="446"/>
      <c r="V11" s="446"/>
      <c r="W11" s="447"/>
      <c r="X11" s="446"/>
      <c r="Y11" s="446"/>
      <c r="Z11" s="447"/>
      <c r="AA11" s="446"/>
      <c r="AB11" s="446"/>
      <c r="AC11" s="447"/>
      <c r="AD11" s="446"/>
      <c r="AE11" s="446"/>
      <c r="AF11" s="447"/>
      <c r="AG11" s="448">
        <f t="shared" si="1"/>
        <v>0</v>
      </c>
    </row>
    <row r="12" spans="1:33" ht="12" customHeight="1">
      <c r="A12" s="437"/>
      <c r="B12" s="438"/>
      <c r="C12" s="439"/>
      <c r="D12" s="440"/>
      <c r="E12" s="441"/>
      <c r="F12" s="442"/>
      <c r="G12" s="443"/>
      <c r="H12" s="449" t="str">
        <f t="shared" si="0"/>
        <v> </v>
      </c>
      <c r="I12" s="445"/>
      <c r="J12" s="446"/>
      <c r="K12" s="447"/>
      <c r="L12" s="446"/>
      <c r="M12" s="446"/>
      <c r="N12" s="447"/>
      <c r="O12" s="446"/>
      <c r="P12" s="446"/>
      <c r="Q12" s="447"/>
      <c r="R12" s="446"/>
      <c r="S12" s="446"/>
      <c r="T12" s="447"/>
      <c r="U12" s="446"/>
      <c r="V12" s="446"/>
      <c r="W12" s="447"/>
      <c r="X12" s="446"/>
      <c r="Y12" s="446"/>
      <c r="Z12" s="447"/>
      <c r="AA12" s="446"/>
      <c r="AB12" s="446"/>
      <c r="AC12" s="447"/>
      <c r="AD12" s="446"/>
      <c r="AE12" s="446"/>
      <c r="AF12" s="447"/>
      <c r="AG12" s="448">
        <f t="shared" si="1"/>
        <v>0</v>
      </c>
    </row>
    <row r="13" spans="1:33" ht="12" customHeight="1">
      <c r="A13" s="437" t="s">
        <v>233</v>
      </c>
      <c r="B13" s="438"/>
      <c r="C13" s="439">
        <v>1</v>
      </c>
      <c r="D13" s="440" t="s">
        <v>45</v>
      </c>
      <c r="E13" s="441" t="s">
        <v>187</v>
      </c>
      <c r="F13" s="442">
        <v>72</v>
      </c>
      <c r="G13" s="533">
        <f>'P21-C02257 (2)'!F13-'P21-C02257 (2)'!AG13</f>
        <v>0</v>
      </c>
      <c r="H13" s="449">
        <f t="shared" si="0"/>
        <v>72</v>
      </c>
      <c r="I13" s="445"/>
      <c r="J13" s="446"/>
      <c r="K13" s="447"/>
      <c r="L13" s="446">
        <v>4</v>
      </c>
      <c r="M13" s="446">
        <v>6</v>
      </c>
      <c r="N13" s="447">
        <v>4</v>
      </c>
      <c r="O13" s="446">
        <v>8</v>
      </c>
      <c r="P13" s="446">
        <v>4</v>
      </c>
      <c r="Q13" s="447">
        <v>8</v>
      </c>
      <c r="R13" s="446">
        <v>4</v>
      </c>
      <c r="S13" s="446">
        <v>8</v>
      </c>
      <c r="T13" s="447">
        <v>4</v>
      </c>
      <c r="U13" s="446">
        <v>6</v>
      </c>
      <c r="V13" s="446">
        <v>8</v>
      </c>
      <c r="W13" s="447">
        <v>8</v>
      </c>
      <c r="X13" s="446"/>
      <c r="Y13" s="446"/>
      <c r="Z13" s="447"/>
      <c r="AA13" s="446"/>
      <c r="AB13" s="446"/>
      <c r="AC13" s="447"/>
      <c r="AD13" s="446"/>
      <c r="AE13" s="446"/>
      <c r="AF13" s="447"/>
      <c r="AG13" s="448">
        <f t="shared" si="1"/>
        <v>0</v>
      </c>
    </row>
    <row r="14" spans="1:33" ht="12" customHeight="1">
      <c r="A14" s="437"/>
      <c r="B14" s="438"/>
      <c r="C14" s="439"/>
      <c r="D14" s="440"/>
      <c r="E14" s="441"/>
      <c r="F14" s="442"/>
      <c r="G14" s="443"/>
      <c r="H14" s="449" t="str">
        <f t="shared" si="0"/>
        <v> </v>
      </c>
      <c r="I14" s="445"/>
      <c r="J14" s="446"/>
      <c r="K14" s="447"/>
      <c r="L14" s="446"/>
      <c r="M14" s="446"/>
      <c r="N14" s="447"/>
      <c r="O14" s="446"/>
      <c r="P14" s="446"/>
      <c r="Q14" s="447"/>
      <c r="R14" s="446"/>
      <c r="S14" s="446"/>
      <c r="T14" s="447"/>
      <c r="U14" s="446"/>
      <c r="V14" s="446"/>
      <c r="W14" s="447"/>
      <c r="X14" s="446"/>
      <c r="Y14" s="446"/>
      <c r="Z14" s="447"/>
      <c r="AA14" s="446"/>
      <c r="AB14" s="446"/>
      <c r="AC14" s="447"/>
      <c r="AD14" s="446"/>
      <c r="AE14" s="446"/>
      <c r="AF14" s="447"/>
      <c r="AG14" s="448">
        <f t="shared" si="1"/>
        <v>0</v>
      </c>
    </row>
    <row r="15" spans="1:33" ht="12" customHeight="1">
      <c r="A15" s="437"/>
      <c r="B15" s="438"/>
      <c r="C15" s="439"/>
      <c r="D15" s="440"/>
      <c r="E15" s="441"/>
      <c r="F15" s="442"/>
      <c r="G15" s="533"/>
      <c r="H15" s="449" t="str">
        <f t="shared" si="0"/>
        <v> </v>
      </c>
      <c r="I15" s="445"/>
      <c r="J15" s="446"/>
      <c r="K15" s="447"/>
      <c r="L15" s="446"/>
      <c r="M15" s="446"/>
      <c r="N15" s="447"/>
      <c r="O15" s="446"/>
      <c r="P15" s="446"/>
      <c r="Q15" s="447"/>
      <c r="R15" s="446"/>
      <c r="S15" s="446"/>
      <c r="T15" s="447"/>
      <c r="U15" s="446"/>
      <c r="V15" s="446"/>
      <c r="W15" s="447"/>
      <c r="X15" s="446"/>
      <c r="Y15" s="446"/>
      <c r="Z15" s="447"/>
      <c r="AA15" s="446"/>
      <c r="AB15" s="446"/>
      <c r="AC15" s="447"/>
      <c r="AD15" s="446"/>
      <c r="AE15" s="446"/>
      <c r="AF15" s="447"/>
      <c r="AG15" s="448">
        <f t="shared" si="1"/>
        <v>0</v>
      </c>
    </row>
    <row r="16" spans="1:33" ht="12" customHeight="1">
      <c r="A16" s="437"/>
      <c r="B16" s="438"/>
      <c r="C16" s="439"/>
      <c r="D16" s="440"/>
      <c r="E16" s="441"/>
      <c r="F16" s="442"/>
      <c r="G16" s="443"/>
      <c r="H16" s="449" t="str">
        <f t="shared" si="0"/>
        <v> </v>
      </c>
      <c r="I16" s="445"/>
      <c r="J16" s="446"/>
      <c r="K16" s="447"/>
      <c r="L16" s="446"/>
      <c r="M16" s="446"/>
      <c r="N16" s="447"/>
      <c r="O16" s="446"/>
      <c r="P16" s="446"/>
      <c r="Q16" s="447"/>
      <c r="R16" s="446"/>
      <c r="S16" s="446"/>
      <c r="T16" s="447"/>
      <c r="U16" s="446"/>
      <c r="V16" s="446"/>
      <c r="W16" s="447"/>
      <c r="X16" s="446"/>
      <c r="Y16" s="446"/>
      <c r="Z16" s="447"/>
      <c r="AA16" s="446"/>
      <c r="AB16" s="446"/>
      <c r="AC16" s="447"/>
      <c r="AD16" s="446"/>
      <c r="AE16" s="446"/>
      <c r="AF16" s="447"/>
      <c r="AG16" s="448">
        <f t="shared" si="1"/>
        <v>0</v>
      </c>
    </row>
    <row r="17" spans="1:33" ht="12" customHeight="1">
      <c r="A17" s="437"/>
      <c r="B17" s="438"/>
      <c r="C17" s="439"/>
      <c r="D17" s="440"/>
      <c r="E17" s="441"/>
      <c r="F17" s="442"/>
      <c r="G17" s="533"/>
      <c r="H17" s="449" t="str">
        <f t="shared" si="0"/>
        <v> </v>
      </c>
      <c r="I17" s="445"/>
      <c r="J17" s="446"/>
      <c r="K17" s="447"/>
      <c r="L17" s="446"/>
      <c r="M17" s="446"/>
      <c r="N17" s="447"/>
      <c r="O17" s="446"/>
      <c r="P17" s="446"/>
      <c r="Q17" s="447"/>
      <c r="R17" s="446"/>
      <c r="S17" s="446"/>
      <c r="T17" s="447"/>
      <c r="U17" s="446"/>
      <c r="V17" s="446"/>
      <c r="W17" s="447"/>
      <c r="X17" s="446"/>
      <c r="Y17" s="446"/>
      <c r="Z17" s="447"/>
      <c r="AA17" s="446"/>
      <c r="AB17" s="446"/>
      <c r="AC17" s="447"/>
      <c r="AD17" s="446"/>
      <c r="AE17" s="446"/>
      <c r="AF17" s="447"/>
      <c r="AG17" s="448">
        <f t="shared" si="1"/>
        <v>0</v>
      </c>
    </row>
    <row r="18" spans="1:33" ht="12" customHeight="1">
      <c r="A18" s="437"/>
      <c r="B18" s="438"/>
      <c r="C18" s="439"/>
      <c r="D18" s="440"/>
      <c r="E18" s="441"/>
      <c r="F18" s="442"/>
      <c r="G18" s="443"/>
      <c r="H18" s="449" t="str">
        <f t="shared" si="0"/>
        <v> </v>
      </c>
      <c r="I18" s="445"/>
      <c r="J18" s="446"/>
      <c r="K18" s="447"/>
      <c r="L18" s="446"/>
      <c r="M18" s="446"/>
      <c r="N18" s="447"/>
      <c r="O18" s="446"/>
      <c r="P18" s="446"/>
      <c r="Q18" s="447"/>
      <c r="R18" s="446"/>
      <c r="S18" s="446"/>
      <c r="T18" s="447"/>
      <c r="U18" s="446"/>
      <c r="V18" s="446"/>
      <c r="W18" s="447"/>
      <c r="X18" s="446"/>
      <c r="Y18" s="446"/>
      <c r="Z18" s="447"/>
      <c r="AA18" s="446"/>
      <c r="AB18" s="446"/>
      <c r="AC18" s="447"/>
      <c r="AD18" s="446"/>
      <c r="AE18" s="446"/>
      <c r="AF18" s="447"/>
      <c r="AG18" s="448">
        <f t="shared" si="1"/>
        <v>0</v>
      </c>
    </row>
    <row r="19" spans="1:33" ht="12" customHeight="1">
      <c r="A19" s="437"/>
      <c r="B19" s="438"/>
      <c r="C19" s="439"/>
      <c r="D19" s="440"/>
      <c r="E19" s="441"/>
      <c r="F19" s="442"/>
      <c r="G19" s="533"/>
      <c r="H19" s="449" t="str">
        <f t="shared" si="0"/>
        <v> </v>
      </c>
      <c r="I19" s="445"/>
      <c r="J19" s="446"/>
      <c r="K19" s="447"/>
      <c r="L19" s="446"/>
      <c r="M19" s="446"/>
      <c r="N19" s="447"/>
      <c r="O19" s="446"/>
      <c r="P19" s="446"/>
      <c r="Q19" s="447"/>
      <c r="R19" s="446"/>
      <c r="S19" s="446"/>
      <c r="T19" s="447"/>
      <c r="U19" s="446"/>
      <c r="V19" s="446"/>
      <c r="W19" s="447"/>
      <c r="X19" s="446"/>
      <c r="Y19" s="446"/>
      <c r="Z19" s="447"/>
      <c r="AA19" s="446"/>
      <c r="AB19" s="446"/>
      <c r="AC19" s="447"/>
      <c r="AD19" s="446"/>
      <c r="AE19" s="446"/>
      <c r="AF19" s="447"/>
      <c r="AG19" s="448">
        <f t="shared" si="1"/>
        <v>0</v>
      </c>
    </row>
    <row r="20" spans="1:33" ht="12" customHeight="1">
      <c r="A20" s="437"/>
      <c r="B20" s="438"/>
      <c r="C20" s="439"/>
      <c r="D20" s="440"/>
      <c r="E20" s="441"/>
      <c r="F20" s="442"/>
      <c r="G20" s="443"/>
      <c r="H20" s="449" t="str">
        <f t="shared" si="0"/>
        <v> </v>
      </c>
      <c r="I20" s="445"/>
      <c r="J20" s="446"/>
      <c r="K20" s="447"/>
      <c r="L20" s="446"/>
      <c r="M20" s="446"/>
      <c r="N20" s="447"/>
      <c r="O20" s="446"/>
      <c r="P20" s="446"/>
      <c r="Q20" s="447"/>
      <c r="R20" s="446"/>
      <c r="S20" s="446"/>
      <c r="T20" s="447"/>
      <c r="U20" s="446"/>
      <c r="V20" s="446"/>
      <c r="W20" s="447"/>
      <c r="X20" s="446"/>
      <c r="Y20" s="446"/>
      <c r="Z20" s="447"/>
      <c r="AA20" s="446"/>
      <c r="AB20" s="446"/>
      <c r="AC20" s="447"/>
      <c r="AD20" s="446"/>
      <c r="AE20" s="446"/>
      <c r="AF20" s="447"/>
      <c r="AG20" s="448">
        <f t="shared" si="1"/>
        <v>0</v>
      </c>
    </row>
    <row r="21" spans="1:33" ht="12" customHeight="1">
      <c r="A21" s="437"/>
      <c r="B21" s="438"/>
      <c r="C21" s="439"/>
      <c r="D21" s="440"/>
      <c r="E21" s="441"/>
      <c r="F21" s="442"/>
      <c r="G21" s="533"/>
      <c r="H21" s="449" t="str">
        <f t="shared" si="0"/>
        <v> </v>
      </c>
      <c r="I21" s="445"/>
      <c r="J21" s="446"/>
      <c r="K21" s="447"/>
      <c r="L21" s="446"/>
      <c r="M21" s="446"/>
      <c r="N21" s="447"/>
      <c r="O21" s="446"/>
      <c r="P21" s="446"/>
      <c r="Q21" s="447"/>
      <c r="R21" s="446"/>
      <c r="S21" s="446"/>
      <c r="T21" s="447"/>
      <c r="U21" s="446"/>
      <c r="V21" s="446"/>
      <c r="W21" s="447"/>
      <c r="X21" s="446"/>
      <c r="Y21" s="446"/>
      <c r="Z21" s="447"/>
      <c r="AA21" s="446"/>
      <c r="AB21" s="446"/>
      <c r="AC21" s="447"/>
      <c r="AD21" s="446"/>
      <c r="AE21" s="446"/>
      <c r="AF21" s="447"/>
      <c r="AG21" s="448">
        <f t="shared" si="1"/>
        <v>0</v>
      </c>
    </row>
    <row r="22" spans="1:33" ht="12" customHeight="1">
      <c r="A22" s="437"/>
      <c r="B22" s="438"/>
      <c r="C22" s="439"/>
      <c r="D22" s="440"/>
      <c r="E22" s="441"/>
      <c r="F22" s="442"/>
      <c r="G22" s="443"/>
      <c r="H22" s="449" t="str">
        <f t="shared" si="0"/>
        <v> </v>
      </c>
      <c r="I22" s="445"/>
      <c r="J22" s="446"/>
      <c r="K22" s="447"/>
      <c r="L22" s="446"/>
      <c r="M22" s="446"/>
      <c r="N22" s="447"/>
      <c r="O22" s="446"/>
      <c r="P22" s="446"/>
      <c r="Q22" s="447"/>
      <c r="R22" s="446"/>
      <c r="S22" s="446"/>
      <c r="T22" s="447"/>
      <c r="U22" s="446"/>
      <c r="V22" s="446"/>
      <c r="W22" s="447"/>
      <c r="X22" s="446"/>
      <c r="Y22" s="446"/>
      <c r="Z22" s="447"/>
      <c r="AA22" s="446"/>
      <c r="AB22" s="446"/>
      <c r="AC22" s="447"/>
      <c r="AD22" s="446"/>
      <c r="AE22" s="446"/>
      <c r="AF22" s="447"/>
      <c r="AG22" s="448">
        <f t="shared" si="1"/>
        <v>0</v>
      </c>
    </row>
    <row r="23" spans="1:33" ht="12" customHeight="1">
      <c r="A23" s="437"/>
      <c r="B23" s="438"/>
      <c r="C23" s="439"/>
      <c r="D23" s="440"/>
      <c r="E23" s="441"/>
      <c r="F23" s="442"/>
      <c r="G23" s="533"/>
      <c r="H23" s="449" t="str">
        <f t="shared" si="0"/>
        <v> </v>
      </c>
      <c r="I23" s="445"/>
      <c r="J23" s="446"/>
      <c r="K23" s="447"/>
      <c r="L23" s="446"/>
      <c r="M23" s="446"/>
      <c r="N23" s="447"/>
      <c r="O23" s="446"/>
      <c r="P23" s="446"/>
      <c r="Q23" s="447"/>
      <c r="R23" s="446"/>
      <c r="S23" s="446"/>
      <c r="T23" s="447"/>
      <c r="U23" s="446"/>
      <c r="V23" s="446"/>
      <c r="W23" s="447"/>
      <c r="X23" s="446"/>
      <c r="Y23" s="446"/>
      <c r="Z23" s="447"/>
      <c r="AA23" s="446"/>
      <c r="AB23" s="446"/>
      <c r="AC23" s="447"/>
      <c r="AD23" s="446"/>
      <c r="AE23" s="446"/>
      <c r="AF23" s="447"/>
      <c r="AG23" s="448">
        <f t="shared" si="1"/>
        <v>0</v>
      </c>
    </row>
    <row r="24" spans="1:33" ht="12" customHeight="1">
      <c r="A24" s="437"/>
      <c r="B24" s="438"/>
      <c r="C24" s="439"/>
      <c r="D24" s="440"/>
      <c r="E24" s="441"/>
      <c r="F24" s="442"/>
      <c r="G24" s="443"/>
      <c r="H24" s="449" t="str">
        <f t="shared" si="0"/>
        <v> </v>
      </c>
      <c r="I24" s="445"/>
      <c r="J24" s="446"/>
      <c r="K24" s="447"/>
      <c r="L24" s="446"/>
      <c r="M24" s="446"/>
      <c r="N24" s="447"/>
      <c r="O24" s="446"/>
      <c r="P24" s="446"/>
      <c r="Q24" s="447"/>
      <c r="R24" s="446"/>
      <c r="S24" s="446"/>
      <c r="T24" s="447"/>
      <c r="U24" s="446"/>
      <c r="V24" s="446"/>
      <c r="W24" s="447"/>
      <c r="X24" s="446"/>
      <c r="Y24" s="446"/>
      <c r="Z24" s="447"/>
      <c r="AA24" s="446"/>
      <c r="AB24" s="446"/>
      <c r="AC24" s="447"/>
      <c r="AD24" s="446"/>
      <c r="AE24" s="446"/>
      <c r="AF24" s="447"/>
      <c r="AG24" s="448">
        <f t="shared" si="1"/>
        <v>0</v>
      </c>
    </row>
    <row r="25" spans="1:33" ht="12" customHeight="1">
      <c r="A25" s="437"/>
      <c r="B25" s="438"/>
      <c r="C25" s="439"/>
      <c r="D25" s="440"/>
      <c r="E25" s="441"/>
      <c r="F25" s="442"/>
      <c r="G25" s="443"/>
      <c r="H25" s="449" t="str">
        <f t="shared" si="0"/>
        <v> </v>
      </c>
      <c r="I25" s="445"/>
      <c r="J25" s="446"/>
      <c r="K25" s="447"/>
      <c r="L25" s="446"/>
      <c r="M25" s="446"/>
      <c r="N25" s="447"/>
      <c r="O25" s="446"/>
      <c r="P25" s="446"/>
      <c r="Q25" s="447"/>
      <c r="R25" s="446"/>
      <c r="S25" s="446"/>
      <c r="T25" s="447"/>
      <c r="U25" s="446"/>
      <c r="V25" s="446"/>
      <c r="W25" s="447"/>
      <c r="X25" s="446"/>
      <c r="Y25" s="446"/>
      <c r="Z25" s="447"/>
      <c r="AA25" s="446"/>
      <c r="AB25" s="446"/>
      <c r="AC25" s="447"/>
      <c r="AD25" s="446"/>
      <c r="AE25" s="446"/>
      <c r="AF25" s="447"/>
      <c r="AG25" s="448">
        <f t="shared" si="1"/>
        <v>0</v>
      </c>
    </row>
    <row r="26" spans="1:33" ht="12" customHeight="1">
      <c r="A26" s="437"/>
      <c r="B26" s="438"/>
      <c r="C26" s="439"/>
      <c r="D26" s="440"/>
      <c r="E26" s="441"/>
      <c r="F26" s="442"/>
      <c r="G26" s="443"/>
      <c r="H26" s="449" t="str">
        <f t="shared" si="0"/>
        <v> </v>
      </c>
      <c r="I26" s="445"/>
      <c r="J26" s="446"/>
      <c r="K26" s="447"/>
      <c r="L26" s="446"/>
      <c r="M26" s="446"/>
      <c r="N26" s="447"/>
      <c r="O26" s="446"/>
      <c r="P26" s="446"/>
      <c r="Q26" s="447"/>
      <c r="R26" s="446"/>
      <c r="S26" s="446"/>
      <c r="T26" s="447"/>
      <c r="U26" s="446"/>
      <c r="V26" s="446"/>
      <c r="W26" s="447"/>
      <c r="X26" s="446"/>
      <c r="Y26" s="446"/>
      <c r="Z26" s="447"/>
      <c r="AA26" s="446"/>
      <c r="AB26" s="446"/>
      <c r="AC26" s="447"/>
      <c r="AD26" s="446"/>
      <c r="AE26" s="446"/>
      <c r="AF26" s="447"/>
      <c r="AG26" s="448">
        <f t="shared" si="1"/>
        <v>0</v>
      </c>
    </row>
    <row r="27" spans="1:33" ht="12" customHeight="1">
      <c r="A27" s="437"/>
      <c r="B27" s="438"/>
      <c r="C27" s="439"/>
      <c r="D27" s="440"/>
      <c r="E27" s="441"/>
      <c r="F27" s="442"/>
      <c r="G27" s="443"/>
      <c r="H27" s="449" t="str">
        <f t="shared" si="0"/>
        <v> </v>
      </c>
      <c r="I27" s="445"/>
      <c r="J27" s="446"/>
      <c r="K27" s="447"/>
      <c r="L27" s="446"/>
      <c r="M27" s="446"/>
      <c r="N27" s="447"/>
      <c r="O27" s="446"/>
      <c r="P27" s="446"/>
      <c r="Q27" s="447"/>
      <c r="R27" s="446"/>
      <c r="S27" s="446"/>
      <c r="T27" s="447"/>
      <c r="U27" s="446"/>
      <c r="V27" s="446"/>
      <c r="W27" s="447"/>
      <c r="X27" s="446"/>
      <c r="Y27" s="446"/>
      <c r="Z27" s="447"/>
      <c r="AA27" s="446"/>
      <c r="AB27" s="446"/>
      <c r="AC27" s="447"/>
      <c r="AD27" s="446"/>
      <c r="AE27" s="446"/>
      <c r="AF27" s="447"/>
      <c r="AG27" s="448">
        <f t="shared" si="1"/>
        <v>0</v>
      </c>
    </row>
    <row r="28" spans="1:33" ht="12" customHeight="1">
      <c r="A28" s="437"/>
      <c r="B28" s="438"/>
      <c r="C28" s="439"/>
      <c r="D28" s="440"/>
      <c r="E28" s="441"/>
      <c r="F28" s="442"/>
      <c r="G28" s="443"/>
      <c r="H28" s="449" t="str">
        <f t="shared" si="0"/>
        <v> </v>
      </c>
      <c r="I28" s="445"/>
      <c r="J28" s="446"/>
      <c r="K28" s="447"/>
      <c r="L28" s="446"/>
      <c r="M28" s="446"/>
      <c r="N28" s="447"/>
      <c r="O28" s="446"/>
      <c r="P28" s="446"/>
      <c r="Q28" s="447"/>
      <c r="R28" s="446"/>
      <c r="S28" s="446"/>
      <c r="T28" s="447"/>
      <c r="U28" s="446"/>
      <c r="V28" s="446"/>
      <c r="W28" s="447"/>
      <c r="X28" s="446"/>
      <c r="Y28" s="446"/>
      <c r="Z28" s="447"/>
      <c r="AA28" s="446"/>
      <c r="AB28" s="446"/>
      <c r="AC28" s="447"/>
      <c r="AD28" s="446"/>
      <c r="AE28" s="446"/>
      <c r="AF28" s="447"/>
      <c r="AG28" s="448">
        <f t="shared" si="1"/>
        <v>0</v>
      </c>
    </row>
    <row r="29" spans="1:33" s="458" customFormat="1" ht="13.5" thickBot="1">
      <c r="A29" s="450" t="s">
        <v>96</v>
      </c>
      <c r="B29" s="451"/>
      <c r="C29" s="452"/>
      <c r="D29" s="452"/>
      <c r="E29" s="453"/>
      <c r="F29" s="454">
        <f>SUM(F7:F23)</f>
        <v>164</v>
      </c>
      <c r="G29" s="454"/>
      <c r="H29" s="454">
        <f aca="true" t="shared" si="2" ref="H29:AG29">SUM(H7:H23)</f>
        <v>80</v>
      </c>
      <c r="I29" s="455">
        <f t="shared" si="2"/>
        <v>4</v>
      </c>
      <c r="J29" s="456">
        <f t="shared" si="2"/>
        <v>4</v>
      </c>
      <c r="K29" s="457">
        <f t="shared" si="2"/>
        <v>0</v>
      </c>
      <c r="L29" s="456">
        <f t="shared" si="2"/>
        <v>4</v>
      </c>
      <c r="M29" s="456">
        <f t="shared" si="2"/>
        <v>6</v>
      </c>
      <c r="N29" s="457">
        <f t="shared" si="2"/>
        <v>4</v>
      </c>
      <c r="O29" s="456">
        <f t="shared" si="2"/>
        <v>8</v>
      </c>
      <c r="P29" s="456">
        <f t="shared" si="2"/>
        <v>4</v>
      </c>
      <c r="Q29" s="457">
        <f t="shared" si="2"/>
        <v>8</v>
      </c>
      <c r="R29" s="456">
        <f t="shared" si="2"/>
        <v>4</v>
      </c>
      <c r="S29" s="456">
        <f t="shared" si="2"/>
        <v>8</v>
      </c>
      <c r="T29" s="456">
        <f t="shared" si="2"/>
        <v>4</v>
      </c>
      <c r="U29" s="455">
        <f t="shared" si="2"/>
        <v>6</v>
      </c>
      <c r="V29" s="456">
        <f t="shared" si="2"/>
        <v>8</v>
      </c>
      <c r="W29" s="457">
        <f t="shared" si="2"/>
        <v>8</v>
      </c>
      <c r="X29" s="456">
        <f t="shared" si="2"/>
        <v>0</v>
      </c>
      <c r="Y29" s="456">
        <f t="shared" si="2"/>
        <v>0</v>
      </c>
      <c r="Z29" s="457">
        <f t="shared" si="2"/>
        <v>0</v>
      </c>
      <c r="AA29" s="456">
        <f t="shared" si="2"/>
        <v>0</v>
      </c>
      <c r="AB29" s="456">
        <f t="shared" si="2"/>
        <v>0</v>
      </c>
      <c r="AC29" s="457">
        <f t="shared" si="2"/>
        <v>0</v>
      </c>
      <c r="AD29" s="456">
        <f t="shared" si="2"/>
        <v>0</v>
      </c>
      <c r="AE29" s="456">
        <f t="shared" si="2"/>
        <v>0</v>
      </c>
      <c r="AF29" s="457">
        <f t="shared" si="2"/>
        <v>0</v>
      </c>
      <c r="AG29" s="454">
        <f t="shared" si="2"/>
        <v>0</v>
      </c>
    </row>
    <row r="30" spans="1:33" ht="27" customHeight="1" thickBot="1">
      <c r="A30" s="459"/>
      <c r="B30" s="460"/>
      <c r="C30" s="460"/>
      <c r="D30" s="460"/>
      <c r="E30" s="460"/>
      <c r="F30" s="460"/>
      <c r="G30" s="460"/>
      <c r="H30" s="460"/>
      <c r="I30" s="461" t="s">
        <v>194</v>
      </c>
      <c r="J30" s="462" t="s">
        <v>195</v>
      </c>
      <c r="K30" s="463" t="s">
        <v>196</v>
      </c>
      <c r="L30" s="462" t="s">
        <v>197</v>
      </c>
      <c r="M30" s="462" t="s">
        <v>198</v>
      </c>
      <c r="N30" s="463" t="s">
        <v>199</v>
      </c>
      <c r="O30" s="462" t="s">
        <v>200</v>
      </c>
      <c r="P30" s="462" t="s">
        <v>201</v>
      </c>
      <c r="Q30" s="463" t="s">
        <v>202</v>
      </c>
      <c r="R30" s="462" t="s">
        <v>203</v>
      </c>
      <c r="S30" s="462" t="s">
        <v>204</v>
      </c>
      <c r="T30" s="463" t="s">
        <v>205</v>
      </c>
      <c r="U30" s="462" t="s">
        <v>194</v>
      </c>
      <c r="V30" s="462" t="s">
        <v>195</v>
      </c>
      <c r="W30" s="463" t="s">
        <v>196</v>
      </c>
      <c r="X30" s="462" t="s">
        <v>197</v>
      </c>
      <c r="Y30" s="462" t="s">
        <v>198</v>
      </c>
      <c r="Z30" s="463" t="s">
        <v>199</v>
      </c>
      <c r="AA30" s="462" t="s">
        <v>200</v>
      </c>
      <c r="AB30" s="462" t="s">
        <v>201</v>
      </c>
      <c r="AC30" s="463" t="s">
        <v>202</v>
      </c>
      <c r="AD30" s="462" t="s">
        <v>203</v>
      </c>
      <c r="AE30" s="462" t="s">
        <v>204</v>
      </c>
      <c r="AF30" s="463" t="s">
        <v>205</v>
      </c>
      <c r="AG30" s="464"/>
    </row>
    <row r="31" spans="1:33" ht="9" customHeight="1" thickBot="1">
      <c r="A31" s="465" t="s">
        <v>7</v>
      </c>
      <c r="B31" s="466"/>
      <c r="C31" s="466"/>
      <c r="D31" s="467" t="s">
        <v>207</v>
      </c>
      <c r="E31" s="468"/>
      <c r="F31" s="468"/>
      <c r="G31" s="468"/>
      <c r="H31" s="469"/>
      <c r="I31" s="470" t="s">
        <v>208</v>
      </c>
      <c r="J31" s="471"/>
      <c r="K31" s="472"/>
      <c r="L31" s="473"/>
      <c r="M31" s="473"/>
      <c r="N31" s="474"/>
      <c r="O31" s="475" t="s">
        <v>209</v>
      </c>
      <c r="P31" s="475"/>
      <c r="Q31" s="475"/>
      <c r="R31" s="475"/>
      <c r="S31" s="475"/>
      <c r="T31" s="476"/>
      <c r="U31" s="470" t="s">
        <v>208</v>
      </c>
      <c r="V31" s="470"/>
      <c r="W31" s="471"/>
      <c r="X31" s="470" t="s">
        <v>71</v>
      </c>
      <c r="Y31" s="470"/>
      <c r="Z31" s="471"/>
      <c r="AA31" s="470" t="s">
        <v>210</v>
      </c>
      <c r="AB31" s="470"/>
      <c r="AC31" s="470"/>
      <c r="AD31" s="397"/>
      <c r="AE31" s="397"/>
      <c r="AF31" s="397"/>
      <c r="AG31" s="477"/>
    </row>
    <row r="32" spans="1:33" ht="9" customHeight="1" thickBot="1">
      <c r="A32" s="478" t="s">
        <v>211</v>
      </c>
      <c r="B32" s="479"/>
      <c r="C32" s="479"/>
      <c r="D32" s="480"/>
      <c r="E32" s="481"/>
      <c r="F32" s="482"/>
      <c r="G32" s="483"/>
      <c r="H32" s="484" t="s">
        <v>212</v>
      </c>
      <c r="I32" s="475" t="s">
        <v>213</v>
      </c>
      <c r="J32" s="476"/>
      <c r="K32" s="485"/>
      <c r="L32" s="485"/>
      <c r="M32" s="485"/>
      <c r="N32" s="486"/>
      <c r="O32" s="487" t="s">
        <v>214</v>
      </c>
      <c r="P32" s="487"/>
      <c r="Q32" s="488"/>
      <c r="R32" s="487" t="s">
        <v>215</v>
      </c>
      <c r="S32" s="487"/>
      <c r="T32" s="489"/>
      <c r="U32" s="475" t="s">
        <v>215</v>
      </c>
      <c r="V32" s="475"/>
      <c r="W32" s="476"/>
      <c r="X32" s="475" t="s">
        <v>215</v>
      </c>
      <c r="Y32" s="475"/>
      <c r="Z32" s="476"/>
      <c r="AA32" s="397"/>
      <c r="AB32" s="397"/>
      <c r="AC32" s="397"/>
      <c r="AD32" s="397"/>
      <c r="AE32" s="397"/>
      <c r="AF32" s="397"/>
      <c r="AG32" s="477"/>
    </row>
    <row r="33" spans="1:33" ht="10.5" customHeight="1" thickBot="1">
      <c r="A33" s="490" t="s">
        <v>216</v>
      </c>
      <c r="B33" s="487" t="s">
        <v>217</v>
      </c>
      <c r="C33" s="491"/>
      <c r="D33" s="492" t="s">
        <v>218</v>
      </c>
      <c r="E33" s="493" t="s">
        <v>219</v>
      </c>
      <c r="F33" s="494"/>
      <c r="G33" s="495" t="s">
        <v>220</v>
      </c>
      <c r="H33" s="495" t="s">
        <v>221</v>
      </c>
      <c r="I33" s="496">
        <v>1</v>
      </c>
      <c r="J33" s="497"/>
      <c r="K33" s="498" t="s">
        <v>222</v>
      </c>
      <c r="L33" s="498"/>
      <c r="M33" s="498"/>
      <c r="N33" s="499"/>
      <c r="O33" s="500"/>
      <c r="P33" s="501">
        <v>7</v>
      </c>
      <c r="Q33" s="502"/>
      <c r="R33" s="500"/>
      <c r="S33" s="501">
        <v>1</v>
      </c>
      <c r="T33" s="503" t="s">
        <v>169</v>
      </c>
      <c r="U33" s="500" t="s">
        <v>169</v>
      </c>
      <c r="V33" s="501">
        <v>25</v>
      </c>
      <c r="W33" s="503" t="s">
        <v>169</v>
      </c>
      <c r="X33" s="500" t="s">
        <v>169</v>
      </c>
      <c r="Y33" s="504">
        <f aca="true" t="shared" si="3" ref="Y33:Y42">SUM(S33,V33)</f>
        <v>26</v>
      </c>
      <c r="Z33" s="503" t="s">
        <v>169</v>
      </c>
      <c r="AA33" s="397"/>
      <c r="AB33" s="397"/>
      <c r="AC33" s="397"/>
      <c r="AD33" s="397"/>
      <c r="AE33" s="397"/>
      <c r="AF33" s="397"/>
      <c r="AG33" s="477"/>
    </row>
    <row r="34" spans="1:33" ht="9" customHeight="1" thickBot="1">
      <c r="A34" s="505">
        <v>1</v>
      </c>
      <c r="B34" s="506" t="s">
        <v>249</v>
      </c>
      <c r="C34" s="506"/>
      <c r="D34" s="507">
        <v>6</v>
      </c>
      <c r="E34" s="508">
        <v>20</v>
      </c>
      <c r="F34" s="509"/>
      <c r="G34" s="510">
        <v>30</v>
      </c>
      <c r="H34" s="510">
        <v>0</v>
      </c>
      <c r="I34" s="511"/>
      <c r="J34" s="512"/>
      <c r="K34" s="485" t="s">
        <v>223</v>
      </c>
      <c r="L34" s="485"/>
      <c r="M34" s="485"/>
      <c r="N34" s="457"/>
      <c r="O34" s="513"/>
      <c r="P34" s="514">
        <v>8</v>
      </c>
      <c r="Q34" s="515"/>
      <c r="R34" s="513"/>
      <c r="S34" s="514">
        <v>1</v>
      </c>
      <c r="T34" s="516"/>
      <c r="U34" s="513"/>
      <c r="V34" s="514">
        <v>25</v>
      </c>
      <c r="W34" s="516"/>
      <c r="X34" s="513"/>
      <c r="Y34" s="517">
        <f t="shared" si="3"/>
        <v>26</v>
      </c>
      <c r="Z34" s="516"/>
      <c r="AA34" s="397"/>
      <c r="AB34" s="397"/>
      <c r="AC34" s="397"/>
      <c r="AD34" s="397"/>
      <c r="AE34" s="397"/>
      <c r="AF34" s="397"/>
      <c r="AG34" s="477"/>
    </row>
    <row r="35" spans="1:33" ht="9" customHeight="1">
      <c r="A35" s="505"/>
      <c r="B35" s="506"/>
      <c r="C35" s="506"/>
      <c r="D35" s="507"/>
      <c r="E35" s="508"/>
      <c r="F35" s="509"/>
      <c r="G35" s="510"/>
      <c r="H35" s="510"/>
      <c r="I35" s="496"/>
      <c r="J35" s="497"/>
      <c r="K35" s="498" t="s">
        <v>222</v>
      </c>
      <c r="L35" s="498"/>
      <c r="M35" s="498"/>
      <c r="N35" s="499"/>
      <c r="O35" s="500"/>
      <c r="P35" s="501"/>
      <c r="Q35" s="500"/>
      <c r="R35" s="518"/>
      <c r="S35" s="501"/>
      <c r="T35" s="503"/>
      <c r="U35" s="500"/>
      <c r="V35" s="501"/>
      <c r="W35" s="503"/>
      <c r="X35" s="500"/>
      <c r="Y35" s="504">
        <f t="shared" si="3"/>
        <v>0</v>
      </c>
      <c r="Z35" s="503"/>
      <c r="AA35" s="397"/>
      <c r="AB35" s="397"/>
      <c r="AC35" s="397"/>
      <c r="AD35" s="397"/>
      <c r="AE35" s="397"/>
      <c r="AF35" s="397"/>
      <c r="AG35" s="477"/>
    </row>
    <row r="36" spans="1:33" ht="9" customHeight="1" thickBot="1">
      <c r="A36" s="505"/>
      <c r="B36" s="506"/>
      <c r="C36" s="506"/>
      <c r="D36" s="507"/>
      <c r="E36" s="508"/>
      <c r="F36" s="509"/>
      <c r="G36" s="510"/>
      <c r="H36" s="510"/>
      <c r="I36" s="511"/>
      <c r="J36" s="512"/>
      <c r="K36" s="485" t="s">
        <v>223</v>
      </c>
      <c r="L36" s="485"/>
      <c r="M36" s="485"/>
      <c r="N36" s="457"/>
      <c r="O36" s="513"/>
      <c r="P36" s="514"/>
      <c r="Q36" s="513"/>
      <c r="R36" s="519"/>
      <c r="S36" s="514"/>
      <c r="T36" s="516"/>
      <c r="U36" s="513"/>
      <c r="V36" s="514"/>
      <c r="W36" s="516"/>
      <c r="X36" s="513"/>
      <c r="Y36" s="517">
        <f t="shared" si="3"/>
        <v>0</v>
      </c>
      <c r="Z36" s="516"/>
      <c r="AA36" s="397"/>
      <c r="AB36" s="397"/>
      <c r="AC36" s="397"/>
      <c r="AD36" s="397"/>
      <c r="AE36" s="397"/>
      <c r="AF36" s="397"/>
      <c r="AG36" s="477"/>
    </row>
    <row r="37" spans="1:33" ht="9" customHeight="1">
      <c r="A37" s="505"/>
      <c r="B37" s="506"/>
      <c r="C37" s="506"/>
      <c r="D37" s="507"/>
      <c r="E37" s="508"/>
      <c r="F37" s="509"/>
      <c r="G37" s="510"/>
      <c r="H37" s="510"/>
      <c r="I37" s="496"/>
      <c r="J37" s="497"/>
      <c r="K37" s="498" t="s">
        <v>222</v>
      </c>
      <c r="L37" s="498"/>
      <c r="M37" s="498"/>
      <c r="N37" s="499"/>
      <c r="O37" s="500"/>
      <c r="P37" s="501"/>
      <c r="Q37" s="500"/>
      <c r="R37" s="518"/>
      <c r="S37" s="501"/>
      <c r="T37" s="503"/>
      <c r="U37" s="500"/>
      <c r="V37" s="501"/>
      <c r="W37" s="503"/>
      <c r="X37" s="500"/>
      <c r="Y37" s="504">
        <f t="shared" si="3"/>
        <v>0</v>
      </c>
      <c r="Z37" s="503"/>
      <c r="AA37" s="397"/>
      <c r="AB37" s="397"/>
      <c r="AC37" s="397"/>
      <c r="AD37" s="397"/>
      <c r="AE37" s="397"/>
      <c r="AF37" s="397"/>
      <c r="AG37" s="477"/>
    </row>
    <row r="38" spans="1:33" ht="9" customHeight="1" thickBot="1">
      <c r="A38" s="505"/>
      <c r="B38" s="506"/>
      <c r="C38" s="506"/>
      <c r="D38" s="507"/>
      <c r="E38" s="508"/>
      <c r="F38" s="509"/>
      <c r="G38" s="510"/>
      <c r="H38" s="510"/>
      <c r="I38" s="511"/>
      <c r="J38" s="512"/>
      <c r="K38" s="485" t="s">
        <v>223</v>
      </c>
      <c r="L38" s="485"/>
      <c r="M38" s="485"/>
      <c r="N38" s="457"/>
      <c r="O38" s="513"/>
      <c r="P38" s="514"/>
      <c r="Q38" s="513"/>
      <c r="R38" s="519"/>
      <c r="S38" s="514"/>
      <c r="T38" s="516"/>
      <c r="U38" s="513"/>
      <c r="V38" s="514"/>
      <c r="W38" s="516"/>
      <c r="X38" s="513"/>
      <c r="Y38" s="517">
        <f t="shared" si="3"/>
        <v>0</v>
      </c>
      <c r="Z38" s="516"/>
      <c r="AA38" s="397"/>
      <c r="AB38" s="397"/>
      <c r="AC38" s="397"/>
      <c r="AD38" s="397"/>
      <c r="AE38" s="397"/>
      <c r="AF38" s="397"/>
      <c r="AG38" s="477"/>
    </row>
    <row r="39" spans="1:33" ht="9" customHeight="1">
      <c r="A39" s="505"/>
      <c r="B39" s="506"/>
      <c r="C39" s="506"/>
      <c r="D39" s="507"/>
      <c r="E39" s="508"/>
      <c r="F39" s="509"/>
      <c r="G39" s="510"/>
      <c r="H39" s="510"/>
      <c r="I39" s="496"/>
      <c r="J39" s="497"/>
      <c r="K39" s="498" t="s">
        <v>222</v>
      </c>
      <c r="L39" s="498"/>
      <c r="M39" s="498"/>
      <c r="N39" s="499"/>
      <c r="O39" s="500"/>
      <c r="P39" s="501"/>
      <c r="Q39" s="500"/>
      <c r="R39" s="518"/>
      <c r="S39" s="501"/>
      <c r="T39" s="503"/>
      <c r="U39" s="500"/>
      <c r="V39" s="501"/>
      <c r="W39" s="503"/>
      <c r="X39" s="500"/>
      <c r="Y39" s="504">
        <f t="shared" si="3"/>
        <v>0</v>
      </c>
      <c r="Z39" s="503"/>
      <c r="AA39" s="397"/>
      <c r="AB39" s="397"/>
      <c r="AC39" s="397"/>
      <c r="AD39" s="397"/>
      <c r="AE39" s="397"/>
      <c r="AF39" s="397"/>
      <c r="AG39" s="477"/>
    </row>
    <row r="40" spans="1:33" ht="9" customHeight="1" thickBot="1">
      <c r="A40" s="505"/>
      <c r="B40" s="506"/>
      <c r="C40" s="506"/>
      <c r="D40" s="507"/>
      <c r="E40" s="508"/>
      <c r="F40" s="509"/>
      <c r="G40" s="510"/>
      <c r="H40" s="510"/>
      <c r="I40" s="511"/>
      <c r="J40" s="512"/>
      <c r="K40" s="485" t="s">
        <v>223</v>
      </c>
      <c r="L40" s="485"/>
      <c r="M40" s="485"/>
      <c r="N40" s="457"/>
      <c r="O40" s="513"/>
      <c r="P40" s="520"/>
      <c r="Q40" s="513"/>
      <c r="R40" s="519"/>
      <c r="S40" s="520"/>
      <c r="T40" s="516"/>
      <c r="U40" s="513"/>
      <c r="V40" s="514"/>
      <c r="W40" s="516"/>
      <c r="X40" s="513"/>
      <c r="Y40" s="517">
        <f t="shared" si="3"/>
        <v>0</v>
      </c>
      <c r="Z40" s="516"/>
      <c r="AA40" s="397"/>
      <c r="AB40" s="397"/>
      <c r="AC40" s="397"/>
      <c r="AD40" s="397"/>
      <c r="AE40" s="397"/>
      <c r="AF40" s="397"/>
      <c r="AG40" s="477"/>
    </row>
    <row r="41" spans="1:33" ht="9" customHeight="1">
      <c r="A41" s="505"/>
      <c r="B41" s="506"/>
      <c r="C41" s="506"/>
      <c r="D41" s="507"/>
      <c r="E41" s="508"/>
      <c r="F41" s="509"/>
      <c r="G41" s="510"/>
      <c r="H41" s="510"/>
      <c r="I41" s="496"/>
      <c r="J41" s="497"/>
      <c r="K41" s="498" t="s">
        <v>222</v>
      </c>
      <c r="L41" s="498"/>
      <c r="M41" s="498"/>
      <c r="N41" s="499"/>
      <c r="O41" s="500"/>
      <c r="P41" s="501"/>
      <c r="Q41" s="502"/>
      <c r="R41" s="500"/>
      <c r="S41" s="501"/>
      <c r="T41" s="503"/>
      <c r="U41" s="500"/>
      <c r="V41" s="501"/>
      <c r="W41" s="503"/>
      <c r="X41" s="500"/>
      <c r="Y41" s="504">
        <f t="shared" si="3"/>
        <v>0</v>
      </c>
      <c r="Z41" s="503"/>
      <c r="AA41" s="397"/>
      <c r="AB41" s="397"/>
      <c r="AC41" s="397"/>
      <c r="AD41" s="397"/>
      <c r="AE41" s="397"/>
      <c r="AF41" s="397"/>
      <c r="AG41" s="477"/>
    </row>
    <row r="42" spans="1:33" ht="9" customHeight="1" thickBot="1">
      <c r="A42" s="454"/>
      <c r="B42" s="521"/>
      <c r="C42" s="521"/>
      <c r="D42" s="522"/>
      <c r="E42" s="523"/>
      <c r="F42" s="524"/>
      <c r="G42" s="525"/>
      <c r="H42" s="525"/>
      <c r="I42" s="511"/>
      <c r="J42" s="512"/>
      <c r="K42" s="485" t="s">
        <v>223</v>
      </c>
      <c r="L42" s="485"/>
      <c r="M42" s="485"/>
      <c r="N42" s="457"/>
      <c r="O42" s="513"/>
      <c r="P42" s="514"/>
      <c r="Q42" s="515"/>
      <c r="R42" s="513"/>
      <c r="S42" s="514"/>
      <c r="T42" s="516"/>
      <c r="U42" s="513"/>
      <c r="V42" s="514"/>
      <c r="W42" s="516"/>
      <c r="X42" s="513"/>
      <c r="Y42" s="526">
        <f t="shared" si="3"/>
        <v>0</v>
      </c>
      <c r="Z42" s="516"/>
      <c r="AA42" s="527"/>
      <c r="AB42" s="527"/>
      <c r="AC42" s="527"/>
      <c r="AD42" s="527"/>
      <c r="AE42" s="527"/>
      <c r="AF42" s="527"/>
      <c r="AG42" s="528"/>
    </row>
    <row r="43" spans="1:33" ht="12.75">
      <c r="A43" s="529"/>
      <c r="B43" s="174"/>
      <c r="C43" s="174"/>
      <c r="D43" s="174"/>
      <c r="E43" s="530"/>
      <c r="F43" s="174"/>
      <c r="G43" s="174"/>
      <c r="H43" s="174"/>
      <c r="I43" s="174"/>
      <c r="J43" s="174"/>
      <c r="K43" s="174"/>
      <c r="L43" s="174"/>
      <c r="M43" s="174"/>
      <c r="N43" s="531"/>
      <c r="O43" s="174"/>
      <c r="P43" s="174"/>
      <c r="Q43" s="174"/>
      <c r="R43" s="174"/>
      <c r="S43" s="174"/>
      <c r="T43" s="174"/>
      <c r="U43" s="174"/>
      <c r="V43" s="174"/>
      <c r="W43" s="174"/>
      <c r="X43" s="174"/>
      <c r="Y43" s="174"/>
      <c r="Z43" s="174"/>
      <c r="AA43" s="174"/>
      <c r="AB43" s="174"/>
      <c r="AC43" s="174"/>
      <c r="AD43" s="174"/>
      <c r="AE43" s="174"/>
      <c r="AF43" s="174"/>
      <c r="AG43" s="174"/>
    </row>
    <row r="44" spans="1:33" s="62" customFormat="1" ht="11.25">
      <c r="A44" s="171"/>
      <c r="B44" s="171"/>
      <c r="C44" s="171"/>
      <c r="D44" s="171"/>
      <c r="E44" s="171"/>
      <c r="F44" s="171"/>
      <c r="G44" s="171"/>
      <c r="H44" s="171"/>
      <c r="I44" s="171"/>
      <c r="J44" s="171"/>
      <c r="K44" s="171"/>
      <c r="L44" s="171"/>
      <c r="M44" s="171"/>
      <c r="N44" s="532"/>
      <c r="O44" s="171"/>
      <c r="P44" s="171"/>
      <c r="Q44" s="171"/>
      <c r="R44" s="171"/>
      <c r="S44" s="171"/>
      <c r="T44" s="532"/>
      <c r="U44" s="171"/>
      <c r="V44" s="171"/>
      <c r="W44" s="171"/>
      <c r="X44" s="171"/>
      <c r="Y44" s="171"/>
      <c r="Z44" s="171"/>
      <c r="AA44" s="171"/>
      <c r="AB44" s="171"/>
      <c r="AC44" s="171"/>
      <c r="AD44" s="171"/>
      <c r="AE44" s="171"/>
      <c r="AF44" s="171"/>
      <c r="AG44" s="171"/>
    </row>
    <row r="45" spans="1:33" s="62" customFormat="1" ht="11.2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row>
    <row r="46" spans="1:33" s="62" customFormat="1" ht="11.2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row>
    <row r="47" spans="1:33" s="62" customFormat="1" ht="11.25">
      <c r="A47" s="161"/>
      <c r="B47" s="161"/>
      <c r="C47" s="161"/>
      <c r="D47" s="161"/>
      <c r="E47" s="161"/>
      <c r="F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row>
    <row r="48" spans="1:33" s="62" customFormat="1" ht="11.2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row>
    <row r="49" spans="1:33" s="62" customFormat="1" ht="11.2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row>
    <row r="50" spans="1:33" s="62" customFormat="1" ht="11.2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row>
    <row r="51" spans="1:33" s="62" customFormat="1" ht="11.2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row>
    <row r="52" spans="1:33" s="62" customFormat="1" ht="11.2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row>
    <row r="53" spans="1:33" s="62" customFormat="1" ht="11.2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row>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row r="158" s="62" customFormat="1" ht="11.25"/>
    <row r="159" s="62" customFormat="1" ht="11.25"/>
    <row r="160" s="62" customFormat="1" ht="11.25"/>
    <row r="161" s="62" customFormat="1" ht="11.25"/>
    <row r="162" s="62" customFormat="1" ht="11.25"/>
    <row r="163" s="62" customFormat="1" ht="11.25"/>
    <row r="164" s="62" customFormat="1" ht="11.25"/>
    <row r="165" s="62" customFormat="1" ht="11.25"/>
    <row r="166" s="62" customFormat="1" ht="11.25"/>
    <row r="167" s="62" customFormat="1" ht="11.25"/>
    <row r="168" s="62" customFormat="1" ht="11.25"/>
    <row r="169" s="62" customFormat="1" ht="11.25"/>
    <row r="170" s="62" customFormat="1" ht="11.25"/>
    <row r="171" s="62" customFormat="1" ht="11.25"/>
    <row r="172" s="62" customFormat="1" ht="11.25"/>
    <row r="173" s="62" customFormat="1" ht="11.25"/>
    <row r="174" s="62" customFormat="1" ht="11.25"/>
    <row r="175" s="62" customFormat="1" ht="11.25"/>
    <row r="176" s="62" customFormat="1" ht="11.25"/>
    <row r="177" s="62" customFormat="1" ht="11.25"/>
    <row r="178" s="62" customFormat="1" ht="11.25"/>
    <row r="179" s="62" customFormat="1" ht="11.25"/>
    <row r="180" s="62" customFormat="1" ht="11.25"/>
    <row r="181" s="62" customFormat="1" ht="11.25"/>
    <row r="182" s="62" customFormat="1" ht="11.25"/>
    <row r="183" s="62" customFormat="1" ht="11.25"/>
    <row r="184" s="62" customFormat="1" ht="11.25"/>
    <row r="185" s="62" customFormat="1" ht="11.25"/>
    <row r="186" s="62" customFormat="1" ht="11.25"/>
    <row r="187" s="62" customFormat="1" ht="11.25"/>
    <row r="188" s="62" customFormat="1" ht="11.25"/>
    <row r="189" s="62" customFormat="1" ht="11.25"/>
    <row r="190" s="62" customFormat="1" ht="11.25"/>
    <row r="191" s="62" customFormat="1" ht="11.25"/>
    <row r="192" s="62" customFormat="1" ht="11.25"/>
    <row r="193" s="62" customFormat="1" ht="11.25"/>
  </sheetData>
  <printOptions horizontalCentered="1" verticalCentered="1"/>
  <pageMargins left="0.2" right="0.2" top="0.75" bottom="0.5" header="0.5" footer="0.25"/>
  <pageSetup blackAndWhite="1" horizontalDpi="300" verticalDpi="300" orientation="landscape" r:id="rId2"/>
  <headerFooter alignWithMargins="0">
    <oddFooter>&amp;C&amp;8 Item No. 10 &amp;8 Page &amp;P of &amp;N&amp;R&amp;8Exhibit P-21, Production Schedule</oddFooter>
  </headerFooter>
  <drawing r:id="rId1"/>
</worksheet>
</file>

<file path=xl/worksheets/sheet7.xml><?xml version="1.0" encoding="utf-8"?>
<worksheet xmlns="http://schemas.openxmlformats.org/spreadsheetml/2006/main" xmlns:r="http://schemas.openxmlformats.org/officeDocument/2006/relationships">
  <dimension ref="A1:BG72"/>
  <sheetViews>
    <sheetView showGridLines="0" workbookViewId="0" topLeftCell="A1">
      <selection activeCell="G10" sqref="G10"/>
    </sheetView>
  </sheetViews>
  <sheetFormatPr defaultColWidth="9.140625" defaultRowHeight="12.75"/>
  <cols>
    <col min="1" max="1" width="17.28125" style="0" customWidth="1"/>
    <col min="2" max="13" width="10.00390625" style="0" customWidth="1"/>
    <col min="14" max="15" width="8.8515625" style="0" customWidth="1"/>
    <col min="16" max="16" width="5.140625" style="0" customWidth="1"/>
    <col min="17" max="17" width="16.7109375" style="0" customWidth="1"/>
    <col min="18" max="18" width="14.421875" style="0" customWidth="1"/>
    <col min="19" max="19" width="41.8515625" style="0" customWidth="1"/>
    <col min="20" max="27" width="8.8515625" style="0" customWidth="1"/>
    <col min="28" max="28" width="17.28125" style="0" customWidth="1"/>
    <col min="29" max="40" width="10.00390625" style="0" customWidth="1"/>
    <col min="41" max="16384" width="8.8515625" style="0" customWidth="1"/>
  </cols>
  <sheetData>
    <row r="1" spans="1:59" ht="9" customHeight="1">
      <c r="A1" s="1"/>
      <c r="B1" s="2"/>
      <c r="C1" s="2"/>
      <c r="D1" s="3"/>
      <c r="E1" s="4"/>
      <c r="F1" s="3"/>
      <c r="G1" s="3"/>
      <c r="H1" s="5"/>
      <c r="I1" s="6" t="s">
        <v>72</v>
      </c>
      <c r="J1" s="3"/>
      <c r="K1" s="3"/>
      <c r="L1" s="3"/>
      <c r="M1" s="5"/>
      <c r="P1" s="108"/>
      <c r="Q1" s="109"/>
      <c r="R1" s="110"/>
      <c r="S1" s="111"/>
      <c r="T1" s="112" t="s">
        <v>1</v>
      </c>
      <c r="X1">
        <v>3</v>
      </c>
      <c r="Y1" s="7"/>
      <c r="BG1">
        <v>31002257</v>
      </c>
    </row>
    <row r="2" spans="1:59" ht="18" customHeight="1" thickBot="1">
      <c r="A2" s="8"/>
      <c r="B2" s="9" t="s">
        <v>73</v>
      </c>
      <c r="C2" s="9"/>
      <c r="D2" s="10"/>
      <c r="E2" s="10"/>
      <c r="F2" s="10"/>
      <c r="G2" s="10"/>
      <c r="H2" s="11"/>
      <c r="I2" s="12">
        <v>37288</v>
      </c>
      <c r="J2" s="13"/>
      <c r="K2" s="13"/>
      <c r="L2" s="13"/>
      <c r="M2" s="14"/>
      <c r="P2" s="113"/>
      <c r="Q2" s="114" t="s">
        <v>74</v>
      </c>
      <c r="R2" s="115"/>
      <c r="S2" s="116"/>
      <c r="T2" s="117" t="s">
        <v>3</v>
      </c>
      <c r="BG2" t="s">
        <v>4</v>
      </c>
    </row>
    <row r="3" spans="1:59" ht="9" customHeight="1" thickBot="1">
      <c r="A3" s="6" t="s">
        <v>75</v>
      </c>
      <c r="B3" s="15"/>
      <c r="C3" s="15"/>
      <c r="D3" s="3"/>
      <c r="E3" s="3"/>
      <c r="F3" s="5"/>
      <c r="G3" s="6" t="s">
        <v>76</v>
      </c>
      <c r="H3" s="3"/>
      <c r="I3" s="3"/>
      <c r="J3" s="3"/>
      <c r="K3" s="3"/>
      <c r="L3" s="3"/>
      <c r="M3" s="5"/>
      <c r="P3" s="118" t="s">
        <v>77</v>
      </c>
      <c r="Q3" s="119" t="s">
        <v>78</v>
      </c>
      <c r="R3" s="120" t="s">
        <v>79</v>
      </c>
      <c r="S3" s="121" t="s">
        <v>80</v>
      </c>
      <c r="T3" s="122" t="s">
        <v>81</v>
      </c>
      <c r="BG3" t="s">
        <v>7</v>
      </c>
    </row>
    <row r="4" spans="1:59" ht="18" customHeight="1" thickBot="1">
      <c r="A4" s="16" t="s">
        <v>8</v>
      </c>
      <c r="B4" s="13"/>
      <c r="C4" s="13"/>
      <c r="D4" s="13"/>
      <c r="E4" s="13"/>
      <c r="F4" s="17"/>
      <c r="G4" s="13" t="s">
        <v>9</v>
      </c>
      <c r="H4" s="13"/>
      <c r="I4" s="13"/>
      <c r="J4" s="13"/>
      <c r="K4" s="13"/>
      <c r="L4" s="13"/>
      <c r="M4" s="14"/>
      <c r="P4" s="123">
        <v>1</v>
      </c>
      <c r="Q4" s="124" t="s">
        <v>82</v>
      </c>
      <c r="R4" s="125"/>
      <c r="S4" s="126" t="s">
        <v>83</v>
      </c>
      <c r="T4" s="127" t="s">
        <v>84</v>
      </c>
      <c r="BG4" t="b">
        <v>1</v>
      </c>
    </row>
    <row r="5" spans="1:59" ht="10.5" customHeight="1">
      <c r="A5" s="6" t="s">
        <v>85</v>
      </c>
      <c r="B5" s="19"/>
      <c r="C5" s="19"/>
      <c r="D5" s="19"/>
      <c r="E5" s="128" t="s">
        <v>86</v>
      </c>
      <c r="F5" s="6" t="s">
        <v>87</v>
      </c>
      <c r="G5" s="21"/>
      <c r="H5" s="19"/>
      <c r="I5" s="19"/>
      <c r="J5" s="19"/>
      <c r="K5" s="19"/>
      <c r="L5" s="19"/>
      <c r="M5" s="22"/>
      <c r="P5" s="129">
        <v>2</v>
      </c>
      <c r="Q5" s="124" t="s">
        <v>88</v>
      </c>
      <c r="R5" s="125"/>
      <c r="S5" s="126" t="s">
        <v>89</v>
      </c>
      <c r="T5" s="127" t="s">
        <v>84</v>
      </c>
      <c r="BG5" t="s">
        <v>13</v>
      </c>
    </row>
    <row r="6" spans="1:59" ht="18" customHeight="1" thickBot="1">
      <c r="A6" s="130"/>
      <c r="B6" s="131"/>
      <c r="C6" s="131"/>
      <c r="D6" s="131"/>
      <c r="E6" s="25"/>
      <c r="F6" s="130"/>
      <c r="G6" s="132"/>
      <c r="H6" s="131"/>
      <c r="I6" s="131"/>
      <c r="J6" s="131"/>
      <c r="K6" s="131"/>
      <c r="L6" s="131"/>
      <c r="M6" s="133"/>
      <c r="P6" s="129">
        <v>3</v>
      </c>
      <c r="Q6" s="124" t="s">
        <v>90</v>
      </c>
      <c r="R6" s="125"/>
      <c r="S6" s="126" t="s">
        <v>243</v>
      </c>
      <c r="T6" s="127" t="b">
        <v>1</v>
      </c>
      <c r="BG6">
        <v>31002257</v>
      </c>
    </row>
    <row r="7" spans="1:59" ht="13.5" thickBot="1">
      <c r="A7" s="134" t="s">
        <v>91</v>
      </c>
      <c r="B7" s="135"/>
      <c r="C7" s="136"/>
      <c r="D7" s="134" t="s">
        <v>92</v>
      </c>
      <c r="E7" s="135"/>
      <c r="F7" s="135"/>
      <c r="G7" s="135"/>
      <c r="H7" s="135"/>
      <c r="I7" s="135"/>
      <c r="J7" s="135"/>
      <c r="K7" s="135"/>
      <c r="L7" s="135"/>
      <c r="M7" s="136"/>
      <c r="P7" s="129">
        <v>4</v>
      </c>
      <c r="Q7" s="124"/>
      <c r="R7" s="125"/>
      <c r="S7" s="126"/>
      <c r="T7" s="127" t="s">
        <v>242</v>
      </c>
      <c r="BG7" t="s">
        <v>15</v>
      </c>
    </row>
    <row r="8" spans="1:20" ht="24" customHeight="1" thickBot="1">
      <c r="A8" s="137" t="s">
        <v>93</v>
      </c>
      <c r="B8" s="134" t="s">
        <v>79</v>
      </c>
      <c r="C8" s="136"/>
      <c r="D8" s="138" t="s">
        <v>94</v>
      </c>
      <c r="E8" s="139" t="s">
        <v>17</v>
      </c>
      <c r="F8" s="139" t="s">
        <v>18</v>
      </c>
      <c r="G8" s="139" t="s">
        <v>19</v>
      </c>
      <c r="H8" s="139" t="s">
        <v>20</v>
      </c>
      <c r="I8" s="139" t="s">
        <v>21</v>
      </c>
      <c r="J8" s="139" t="s">
        <v>22</v>
      </c>
      <c r="K8" s="139" t="s">
        <v>23</v>
      </c>
      <c r="L8" s="139" t="s">
        <v>95</v>
      </c>
      <c r="M8" s="139" t="s">
        <v>96</v>
      </c>
      <c r="P8" s="129">
        <v>5</v>
      </c>
      <c r="Q8" s="124"/>
      <c r="R8" s="125"/>
      <c r="S8" s="126"/>
      <c r="T8" s="127" t="s">
        <v>84</v>
      </c>
    </row>
    <row r="9" spans="1:20" ht="12.75">
      <c r="A9" s="108" t="s">
        <v>83</v>
      </c>
      <c r="B9" s="73"/>
      <c r="C9" s="73"/>
      <c r="D9" s="73"/>
      <c r="E9" s="73"/>
      <c r="F9" s="73"/>
      <c r="G9" s="73"/>
      <c r="H9" s="73"/>
      <c r="I9" s="73"/>
      <c r="J9" s="73"/>
      <c r="K9" s="73"/>
      <c r="L9" s="73"/>
      <c r="M9" s="63"/>
      <c r="P9" s="129">
        <v>6</v>
      </c>
      <c r="Q9" s="124"/>
      <c r="R9" s="125"/>
      <c r="S9" s="126"/>
      <c r="T9" s="127" t="s">
        <v>84</v>
      </c>
    </row>
    <row r="10" spans="1:20" ht="15" customHeight="1">
      <c r="A10" s="140" t="s">
        <v>82</v>
      </c>
      <c r="B10" s="141"/>
      <c r="C10" s="141"/>
      <c r="D10" s="142">
        <f>'P3a (2 of 2)-Mod 1'!D39</f>
        <v>282.8</v>
      </c>
      <c r="E10" s="142">
        <f>'P3a (2 of 2)-Mod 1'!F39</f>
        <v>30.9</v>
      </c>
      <c r="F10" s="142">
        <f>'P3a (2 of 2)-Mod 1'!H39</f>
        <v>43.099999999999994</v>
      </c>
      <c r="G10" s="142">
        <f>'P3a (2 of 2)-Mod 1'!J39</f>
        <v>0</v>
      </c>
      <c r="H10" s="142">
        <f>'P3a (2 of 2)-Mod 1'!L39</f>
        <v>0</v>
      </c>
      <c r="I10" s="142">
        <f>'P3a (2 of 2)-Mod 1'!N39</f>
        <v>0</v>
      </c>
      <c r="J10" s="142">
        <f>'P3a (2 of 2)-Mod 1'!P39</f>
        <v>0</v>
      </c>
      <c r="K10" s="142">
        <f>'P3a (2 of 2)-Mod 1'!R39</f>
        <v>0</v>
      </c>
      <c r="L10" s="142">
        <f>'P3a (2 of 2)-Mod 1'!T39</f>
        <v>0</v>
      </c>
      <c r="M10" s="143">
        <f>SUM(D10:L10)</f>
        <v>356.79999999999995</v>
      </c>
      <c r="P10" s="129">
        <v>7</v>
      </c>
      <c r="Q10" s="124"/>
      <c r="R10" s="125"/>
      <c r="S10" s="126"/>
      <c r="T10" s="127" t="s">
        <v>84</v>
      </c>
    </row>
    <row r="11" spans="1:20" ht="15" customHeight="1">
      <c r="A11" s="113" t="s">
        <v>89</v>
      </c>
      <c r="B11" s="76"/>
      <c r="C11" s="76"/>
      <c r="D11" s="76"/>
      <c r="E11" s="76"/>
      <c r="F11" s="76"/>
      <c r="G11" s="76"/>
      <c r="H11" s="76"/>
      <c r="I11" s="76"/>
      <c r="J11" s="76"/>
      <c r="K11" s="76"/>
      <c r="L11" s="76"/>
      <c r="M11" s="67"/>
      <c r="P11" s="129">
        <v>8</v>
      </c>
      <c r="Q11" s="124"/>
      <c r="R11" s="125"/>
      <c r="S11" s="126"/>
      <c r="T11" s="127" t="s">
        <v>84</v>
      </c>
    </row>
    <row r="12" spans="1:20" ht="15" customHeight="1">
      <c r="A12" s="140" t="s">
        <v>88</v>
      </c>
      <c r="B12" s="141"/>
      <c r="C12" s="141"/>
      <c r="D12" s="142">
        <f>'P3a (2 of 2)-Mod 2'!D39</f>
        <v>98.2</v>
      </c>
      <c r="E12" s="142">
        <f>'P3a (2 of 2)-Mod 2'!F39</f>
        <v>12</v>
      </c>
      <c r="F12" s="142">
        <f>'P3a (2 of 2)-Mod 2'!H39</f>
        <v>16.7</v>
      </c>
      <c r="G12" s="142">
        <f>'P3a (2 of 2)-Mod 2'!J39</f>
        <v>0</v>
      </c>
      <c r="H12" s="142">
        <f>'P3a (2 of 2)-Mod 2'!L39</f>
        <v>0</v>
      </c>
      <c r="I12" s="142">
        <f>'P3a (2 of 2)-Mod 2'!N39</f>
        <v>0</v>
      </c>
      <c r="J12" s="142">
        <f>'P3a (2 of 2)-Mod 2'!P39</f>
        <v>0</v>
      </c>
      <c r="K12" s="142">
        <f>'P3a (2 of 2)-Mod 2'!R39</f>
        <v>0</v>
      </c>
      <c r="L12" s="142">
        <f>'P3a (2 of 2)-Mod 2'!T39</f>
        <v>0</v>
      </c>
      <c r="M12" s="143">
        <f>SUM(D12:L12)</f>
        <v>126.9</v>
      </c>
      <c r="P12" s="129">
        <v>9</v>
      </c>
      <c r="Q12" s="124"/>
      <c r="R12" s="125"/>
      <c r="S12" s="126"/>
      <c r="T12" s="127" t="s">
        <v>84</v>
      </c>
    </row>
    <row r="13" spans="1:20" ht="15" customHeight="1">
      <c r="A13" s="113" t="s">
        <v>243</v>
      </c>
      <c r="B13" s="76"/>
      <c r="C13" s="76"/>
      <c r="D13" s="76"/>
      <c r="E13" s="76"/>
      <c r="F13" s="76"/>
      <c r="G13" s="76"/>
      <c r="H13" s="76"/>
      <c r="I13" s="76"/>
      <c r="J13" s="76"/>
      <c r="K13" s="76"/>
      <c r="L13" s="76"/>
      <c r="M13" s="67"/>
      <c r="P13" s="129">
        <v>10</v>
      </c>
      <c r="Q13" s="124"/>
      <c r="R13" s="125"/>
      <c r="S13" s="126"/>
      <c r="T13" s="127" t="s">
        <v>84</v>
      </c>
    </row>
    <row r="14" spans="1:20" ht="15" customHeight="1">
      <c r="A14" s="535" t="s">
        <v>90</v>
      </c>
      <c r="B14" s="141"/>
      <c r="C14" s="141"/>
      <c r="D14" s="537">
        <f>'P3a (2 of 2)-Mod 3'!D39</f>
        <v>67.5</v>
      </c>
      <c r="E14" s="537">
        <f>'P3a (2 of 2)-Mod 3'!F39</f>
        <v>5.8</v>
      </c>
      <c r="F14" s="537">
        <f>'P3a (2 of 2)-Mod 3'!H39</f>
        <v>5.8</v>
      </c>
      <c r="G14" s="537">
        <f>'P3a (2 of 2)-Mod 3'!J39</f>
        <v>0</v>
      </c>
      <c r="H14" s="537">
        <f>'P3a (2 of 2)-Mod 3'!L39</f>
        <v>0</v>
      </c>
      <c r="I14" s="537">
        <f>'P3a (2 of 2)-Mod 3'!N39</f>
        <v>0</v>
      </c>
      <c r="J14" s="537">
        <f>'P3a (2 of 2)-Mod 3'!P39</f>
        <v>0</v>
      </c>
      <c r="K14" s="537">
        <f>'P3a (2 of 2)-Mod 3'!R39</f>
        <v>0</v>
      </c>
      <c r="L14" s="537">
        <f>'P3a (2 of 2)-Mod 3'!T39</f>
        <v>0</v>
      </c>
      <c r="M14" s="538">
        <f>SUM(D14:L14)</f>
        <v>79.1</v>
      </c>
      <c r="P14" s="129">
        <v>11</v>
      </c>
      <c r="Q14" s="124"/>
      <c r="R14" s="125"/>
      <c r="S14" s="126"/>
      <c r="T14" s="127" t="s">
        <v>84</v>
      </c>
    </row>
    <row r="15" spans="1:20" ht="15" customHeight="1">
      <c r="A15" s="113"/>
      <c r="B15" s="76"/>
      <c r="C15" s="76"/>
      <c r="D15" s="76"/>
      <c r="E15" s="76"/>
      <c r="F15" s="76"/>
      <c r="G15" s="76"/>
      <c r="H15" s="76"/>
      <c r="I15" s="76"/>
      <c r="J15" s="76"/>
      <c r="K15" s="76"/>
      <c r="L15" s="76"/>
      <c r="M15" s="67"/>
      <c r="P15" s="129">
        <v>12</v>
      </c>
      <c r="Q15" s="124"/>
      <c r="R15" s="125"/>
      <c r="S15" s="126"/>
      <c r="T15" s="127" t="s">
        <v>84</v>
      </c>
    </row>
    <row r="16" spans="1:20" ht="15" customHeight="1">
      <c r="A16" s="535" t="s">
        <v>97</v>
      </c>
      <c r="B16" s="536"/>
      <c r="C16" s="536"/>
      <c r="D16" s="534">
        <f aca="true" t="shared" si="0" ref="D16:M16">SUM(D10:D15)</f>
        <v>448.5</v>
      </c>
      <c r="E16" s="534">
        <f t="shared" si="0"/>
        <v>48.699999999999996</v>
      </c>
      <c r="F16" s="534">
        <f t="shared" si="0"/>
        <v>65.6</v>
      </c>
      <c r="G16" s="534">
        <f t="shared" si="0"/>
        <v>0</v>
      </c>
      <c r="H16" s="534">
        <f t="shared" si="0"/>
        <v>0</v>
      </c>
      <c r="I16" s="534">
        <f t="shared" si="0"/>
        <v>0</v>
      </c>
      <c r="J16" s="534">
        <f t="shared" si="0"/>
        <v>0</v>
      </c>
      <c r="K16" s="534">
        <f t="shared" si="0"/>
        <v>0</v>
      </c>
      <c r="L16" s="534">
        <f t="shared" si="0"/>
        <v>0</v>
      </c>
      <c r="M16" s="143">
        <f t="shared" si="0"/>
        <v>562.8</v>
      </c>
      <c r="P16" s="129">
        <v>13</v>
      </c>
      <c r="Q16" s="124"/>
      <c r="R16" s="125"/>
      <c r="S16" s="126"/>
      <c r="T16" s="127" t="s">
        <v>84</v>
      </c>
    </row>
    <row r="17" spans="1:20" ht="15" customHeight="1">
      <c r="A17" s="113"/>
      <c r="B17" s="76"/>
      <c r="C17" s="76"/>
      <c r="D17" s="76"/>
      <c r="E17" s="76"/>
      <c r="F17" s="76"/>
      <c r="G17" s="76"/>
      <c r="H17" s="76"/>
      <c r="I17" s="76"/>
      <c r="J17" s="76"/>
      <c r="K17" s="76"/>
      <c r="L17" s="76"/>
      <c r="M17" s="67"/>
      <c r="P17" s="129">
        <v>14</v>
      </c>
      <c r="Q17" s="124"/>
      <c r="R17" s="125"/>
      <c r="S17" s="126"/>
      <c r="T17" s="127" t="s">
        <v>84</v>
      </c>
    </row>
    <row r="18" spans="1:20" ht="15" customHeight="1">
      <c r="A18" s="140"/>
      <c r="B18" s="144"/>
      <c r="C18" s="144"/>
      <c r="D18" s="145"/>
      <c r="E18" s="145"/>
      <c r="F18" s="145"/>
      <c r="G18" s="145"/>
      <c r="H18" s="145"/>
      <c r="I18" s="145"/>
      <c r="J18" s="145"/>
      <c r="K18" s="145"/>
      <c r="L18" s="145"/>
      <c r="M18" s="143"/>
      <c r="P18" s="129">
        <v>15</v>
      </c>
      <c r="Q18" s="124"/>
      <c r="R18" s="125"/>
      <c r="S18" s="126"/>
      <c r="T18" s="127" t="s">
        <v>84</v>
      </c>
    </row>
    <row r="19" spans="1:20" ht="15" customHeight="1">
      <c r="A19" s="113"/>
      <c r="B19" s="76"/>
      <c r="C19" s="76"/>
      <c r="D19" s="76"/>
      <c r="E19" s="76"/>
      <c r="F19" s="76"/>
      <c r="G19" s="76"/>
      <c r="H19" s="76"/>
      <c r="I19" s="76"/>
      <c r="J19" s="76"/>
      <c r="K19" s="76"/>
      <c r="L19" s="76"/>
      <c r="M19" s="67"/>
      <c r="P19" s="129">
        <v>16</v>
      </c>
      <c r="Q19" s="124"/>
      <c r="R19" s="125"/>
      <c r="S19" s="126"/>
      <c r="T19" s="127" t="s">
        <v>84</v>
      </c>
    </row>
    <row r="20" spans="1:20" ht="15" customHeight="1">
      <c r="A20" s="140"/>
      <c r="B20" s="144"/>
      <c r="C20" s="144"/>
      <c r="D20" s="144"/>
      <c r="E20" s="144"/>
      <c r="F20" s="144"/>
      <c r="G20" s="144"/>
      <c r="H20" s="144"/>
      <c r="I20" s="144"/>
      <c r="J20" s="144"/>
      <c r="K20" s="144"/>
      <c r="L20" s="144"/>
      <c r="M20" s="146"/>
      <c r="P20" s="129">
        <v>17</v>
      </c>
      <c r="Q20" s="124"/>
      <c r="R20" s="125"/>
      <c r="S20" s="126"/>
      <c r="T20" s="127" t="s">
        <v>84</v>
      </c>
    </row>
    <row r="21" spans="1:20" ht="15" customHeight="1">
      <c r="A21" s="113"/>
      <c r="B21" s="76"/>
      <c r="C21" s="76"/>
      <c r="D21" s="76"/>
      <c r="E21" s="76"/>
      <c r="F21" s="76"/>
      <c r="G21" s="76"/>
      <c r="H21" s="76"/>
      <c r="I21" s="76"/>
      <c r="J21" s="76"/>
      <c r="K21" s="76"/>
      <c r="L21" s="76"/>
      <c r="M21" s="67"/>
      <c r="P21" s="129">
        <v>18</v>
      </c>
      <c r="Q21" s="124"/>
      <c r="R21" s="125"/>
      <c r="S21" s="126"/>
      <c r="T21" s="127" t="s">
        <v>84</v>
      </c>
    </row>
    <row r="22" spans="1:20" ht="15" customHeight="1">
      <c r="A22" s="140"/>
      <c r="B22" s="144"/>
      <c r="C22" s="144"/>
      <c r="D22" s="144"/>
      <c r="E22" s="144"/>
      <c r="F22" s="144"/>
      <c r="G22" s="144"/>
      <c r="H22" s="144"/>
      <c r="I22" s="144"/>
      <c r="J22" s="144"/>
      <c r="K22" s="144"/>
      <c r="L22" s="144"/>
      <c r="M22" s="146"/>
      <c r="P22" s="129">
        <v>19</v>
      </c>
      <c r="Q22" s="124"/>
      <c r="R22" s="125"/>
      <c r="S22" s="126"/>
      <c r="T22" s="127" t="s">
        <v>84</v>
      </c>
    </row>
    <row r="23" spans="1:20" ht="15" customHeight="1">
      <c r="A23" s="113"/>
      <c r="B23" s="76"/>
      <c r="C23" s="76"/>
      <c r="D23" s="76"/>
      <c r="E23" s="76"/>
      <c r="F23" s="76"/>
      <c r="G23" s="76"/>
      <c r="H23" s="76"/>
      <c r="I23" s="76"/>
      <c r="J23" s="76"/>
      <c r="K23" s="76"/>
      <c r="L23" s="76"/>
      <c r="M23" s="67"/>
      <c r="P23" s="129">
        <v>20</v>
      </c>
      <c r="Q23" s="124"/>
      <c r="R23" s="125"/>
      <c r="S23" s="126"/>
      <c r="T23" s="127" t="s">
        <v>84</v>
      </c>
    </row>
    <row r="24" spans="1:20" ht="15" customHeight="1">
      <c r="A24" s="140"/>
      <c r="B24" s="144"/>
      <c r="C24" s="144"/>
      <c r="D24" s="144"/>
      <c r="E24" s="144"/>
      <c r="F24" s="144"/>
      <c r="G24" s="144"/>
      <c r="H24" s="144"/>
      <c r="I24" s="144"/>
      <c r="J24" s="144"/>
      <c r="K24" s="144"/>
      <c r="L24" s="144"/>
      <c r="M24" s="146"/>
      <c r="P24" s="129">
        <v>21</v>
      </c>
      <c r="Q24" s="124"/>
      <c r="R24" s="125"/>
      <c r="S24" s="126"/>
      <c r="T24" s="127" t="s">
        <v>84</v>
      </c>
    </row>
    <row r="25" spans="1:20" ht="15" customHeight="1">
      <c r="A25" s="113"/>
      <c r="B25" s="76"/>
      <c r="C25" s="76"/>
      <c r="D25" s="76"/>
      <c r="E25" s="76"/>
      <c r="F25" s="76"/>
      <c r="G25" s="76"/>
      <c r="H25" s="76"/>
      <c r="I25" s="76"/>
      <c r="J25" s="76"/>
      <c r="K25" s="76"/>
      <c r="L25" s="76"/>
      <c r="M25" s="67"/>
      <c r="P25" s="129">
        <v>22</v>
      </c>
      <c r="Q25" s="124"/>
      <c r="R25" s="125"/>
      <c r="S25" s="126"/>
      <c r="T25" s="127" t="s">
        <v>84</v>
      </c>
    </row>
    <row r="26" spans="1:20" ht="15" customHeight="1">
      <c r="A26" s="140"/>
      <c r="B26" s="144"/>
      <c r="C26" s="144"/>
      <c r="D26" s="144"/>
      <c r="E26" s="144"/>
      <c r="F26" s="144"/>
      <c r="G26" s="144"/>
      <c r="H26" s="144"/>
      <c r="I26" s="144"/>
      <c r="J26" s="144"/>
      <c r="K26" s="144"/>
      <c r="L26" s="144"/>
      <c r="M26" s="146"/>
      <c r="P26" s="129">
        <v>23</v>
      </c>
      <c r="Q26" s="124"/>
      <c r="R26" s="125"/>
      <c r="S26" s="126"/>
      <c r="T26" s="127" t="s">
        <v>84</v>
      </c>
    </row>
    <row r="27" spans="1:20" ht="15" customHeight="1">
      <c r="A27" s="113"/>
      <c r="B27" s="76"/>
      <c r="C27" s="76"/>
      <c r="D27" s="76"/>
      <c r="E27" s="76"/>
      <c r="F27" s="76"/>
      <c r="G27" s="76"/>
      <c r="H27" s="76"/>
      <c r="I27" s="76"/>
      <c r="J27" s="76"/>
      <c r="K27" s="76"/>
      <c r="L27" s="76"/>
      <c r="M27" s="67"/>
      <c r="P27" s="129">
        <v>24</v>
      </c>
      <c r="Q27" s="124"/>
      <c r="R27" s="125"/>
      <c r="S27" s="126"/>
      <c r="T27" s="127" t="s">
        <v>84</v>
      </c>
    </row>
    <row r="28" spans="1:20" ht="15" customHeight="1">
      <c r="A28" s="140"/>
      <c r="B28" s="144"/>
      <c r="C28" s="144"/>
      <c r="D28" s="144"/>
      <c r="E28" s="144"/>
      <c r="F28" s="144"/>
      <c r="G28" s="144"/>
      <c r="H28" s="144"/>
      <c r="I28" s="144"/>
      <c r="J28" s="144"/>
      <c r="K28" s="144"/>
      <c r="L28" s="144"/>
      <c r="M28" s="146"/>
      <c r="P28" s="129">
        <v>25</v>
      </c>
      <c r="Q28" s="124"/>
      <c r="R28" s="125"/>
      <c r="S28" s="126"/>
      <c r="T28" s="127" t="s">
        <v>84</v>
      </c>
    </row>
    <row r="29" spans="1:20" ht="15" customHeight="1">
      <c r="A29" s="113"/>
      <c r="B29" s="76"/>
      <c r="C29" s="76"/>
      <c r="D29" s="76"/>
      <c r="E29" s="76"/>
      <c r="F29" s="76"/>
      <c r="G29" s="76"/>
      <c r="H29" s="76"/>
      <c r="I29" s="76"/>
      <c r="J29" s="76"/>
      <c r="K29" s="76"/>
      <c r="L29" s="76"/>
      <c r="M29" s="67"/>
      <c r="P29" s="129">
        <v>26</v>
      </c>
      <c r="Q29" s="124"/>
      <c r="R29" s="125"/>
      <c r="S29" s="126"/>
      <c r="T29" s="127" t="s">
        <v>84</v>
      </c>
    </row>
    <row r="30" spans="1:20" ht="15" customHeight="1">
      <c r="A30" s="140"/>
      <c r="B30" s="144"/>
      <c r="C30" s="144"/>
      <c r="D30" s="144"/>
      <c r="E30" s="144"/>
      <c r="F30" s="144"/>
      <c r="G30" s="144"/>
      <c r="H30" s="144"/>
      <c r="I30" s="144"/>
      <c r="J30" s="144"/>
      <c r="K30" s="144"/>
      <c r="L30" s="144"/>
      <c r="M30" s="146"/>
      <c r="P30" s="129">
        <v>27</v>
      </c>
      <c r="Q30" s="124"/>
      <c r="R30" s="125"/>
      <c r="S30" s="126"/>
      <c r="T30" s="127" t="s">
        <v>84</v>
      </c>
    </row>
    <row r="31" spans="1:20" ht="15" customHeight="1" thickBot="1">
      <c r="A31" s="113"/>
      <c r="B31" s="76"/>
      <c r="C31" s="76"/>
      <c r="D31" s="76"/>
      <c r="E31" s="76"/>
      <c r="F31" s="76"/>
      <c r="G31" s="76"/>
      <c r="H31" s="76"/>
      <c r="I31" s="76"/>
      <c r="J31" s="76"/>
      <c r="K31" s="76"/>
      <c r="L31" s="76"/>
      <c r="M31" s="67"/>
      <c r="P31" s="147">
        <v>28</v>
      </c>
      <c r="Q31" s="148"/>
      <c r="R31" s="149"/>
      <c r="S31" s="150"/>
      <c r="T31" s="151" t="s">
        <v>84</v>
      </c>
    </row>
    <row r="32" spans="1:19" ht="15" customHeight="1" thickBot="1">
      <c r="A32" s="57"/>
      <c r="B32" s="58"/>
      <c r="C32" s="58"/>
      <c r="D32" s="58"/>
      <c r="E32" s="58"/>
      <c r="F32" s="58"/>
      <c r="G32" s="58"/>
      <c r="H32" s="58"/>
      <c r="I32" s="58"/>
      <c r="J32" s="58"/>
      <c r="K32" s="58"/>
      <c r="L32" s="58"/>
      <c r="M32" s="59"/>
      <c r="P32" s="60"/>
      <c r="Q32" s="60"/>
      <c r="R32" s="60"/>
      <c r="S32" s="60"/>
    </row>
    <row r="33" spans="1:19" ht="3" customHeight="1" thickBot="1">
      <c r="A33" s="57"/>
      <c r="B33" s="58"/>
      <c r="C33" s="58"/>
      <c r="D33" s="58"/>
      <c r="E33" s="58"/>
      <c r="F33" s="58"/>
      <c r="G33" s="58"/>
      <c r="H33" s="58"/>
      <c r="I33" s="58"/>
      <c r="J33" s="58"/>
      <c r="K33" s="58"/>
      <c r="L33" s="58"/>
      <c r="M33" s="59"/>
      <c r="P33" s="60"/>
      <c r="Q33" s="60"/>
      <c r="R33" s="60"/>
      <c r="S33" s="60"/>
    </row>
    <row r="34" spans="1:13" ht="12.75">
      <c r="A34" s="152"/>
      <c r="B34" s="152"/>
      <c r="C34" s="152"/>
      <c r="D34" s="152"/>
      <c r="E34" s="152"/>
      <c r="F34" s="152"/>
      <c r="G34" s="152"/>
      <c r="H34" s="152"/>
      <c r="I34" s="152"/>
      <c r="J34" s="152"/>
      <c r="K34" s="152"/>
      <c r="L34" s="152"/>
      <c r="M34" s="152"/>
    </row>
    <row r="35" spans="1:13" s="62" customFormat="1" ht="11.25">
      <c r="A35" s="153"/>
      <c r="B35" s="153"/>
      <c r="C35" s="153"/>
      <c r="D35" s="153"/>
      <c r="E35" s="153"/>
      <c r="F35" s="153"/>
      <c r="G35" s="153"/>
      <c r="H35" s="153"/>
      <c r="I35" s="153"/>
      <c r="J35" s="153"/>
      <c r="K35" s="153"/>
      <c r="L35" s="153"/>
      <c r="M35" s="153"/>
    </row>
    <row r="36" spans="1:13" s="62" customFormat="1" ht="11.25">
      <c r="A36" s="153"/>
      <c r="B36" s="153"/>
      <c r="C36" s="153"/>
      <c r="D36" s="153"/>
      <c r="E36" s="153"/>
      <c r="F36" s="153"/>
      <c r="G36" s="153"/>
      <c r="H36" s="153"/>
      <c r="I36" s="153"/>
      <c r="J36" s="153"/>
      <c r="K36" s="153"/>
      <c r="L36" s="153"/>
      <c r="M36" s="153"/>
    </row>
    <row r="37" spans="1:13" s="62" customFormat="1" ht="11.25">
      <c r="A37" s="153"/>
      <c r="B37" s="153"/>
      <c r="C37" s="153"/>
      <c r="D37" s="153"/>
      <c r="E37" s="153"/>
      <c r="F37" s="153"/>
      <c r="G37" s="153"/>
      <c r="H37" s="153"/>
      <c r="I37" s="153"/>
      <c r="J37" s="153"/>
      <c r="K37" s="153"/>
      <c r="L37" s="153"/>
      <c r="M37" s="153"/>
    </row>
    <row r="38" spans="1:13" s="62" customFormat="1" ht="11.25">
      <c r="A38" s="153"/>
      <c r="B38" s="153"/>
      <c r="C38" s="153"/>
      <c r="D38" s="153"/>
      <c r="E38" s="153"/>
      <c r="F38" s="153"/>
      <c r="G38" s="153"/>
      <c r="H38" s="153"/>
      <c r="I38" s="153"/>
      <c r="J38" s="153"/>
      <c r="K38" s="153"/>
      <c r="L38" s="153"/>
      <c r="M38" s="153"/>
    </row>
    <row r="39" spans="1:13" s="62" customFormat="1" ht="11.25">
      <c r="A39" s="153"/>
      <c r="B39" s="153"/>
      <c r="C39" s="153"/>
      <c r="D39" s="153"/>
      <c r="E39" s="153"/>
      <c r="F39" s="153"/>
      <c r="G39" s="153"/>
      <c r="H39" s="153"/>
      <c r="I39" s="153"/>
      <c r="J39" s="153"/>
      <c r="K39" s="153"/>
      <c r="L39" s="153"/>
      <c r="M39" s="153"/>
    </row>
    <row r="40" spans="1:13" s="62" customFormat="1" ht="11.25">
      <c r="A40" s="153"/>
      <c r="B40" s="153"/>
      <c r="C40" s="153"/>
      <c r="D40" s="153"/>
      <c r="E40" s="153"/>
      <c r="F40" s="153"/>
      <c r="G40" s="153"/>
      <c r="H40" s="153"/>
      <c r="I40" s="153"/>
      <c r="J40" s="153"/>
      <c r="K40" s="153"/>
      <c r="L40" s="153"/>
      <c r="M40" s="153"/>
    </row>
    <row r="41" spans="1:13" s="62" customFormat="1" ht="11.25">
      <c r="A41" s="153"/>
      <c r="B41" s="153"/>
      <c r="C41" s="153"/>
      <c r="D41" s="153"/>
      <c r="E41" s="153"/>
      <c r="F41" s="153"/>
      <c r="G41" s="153"/>
      <c r="H41" s="153"/>
      <c r="I41" s="153"/>
      <c r="J41" s="153"/>
      <c r="K41" s="153"/>
      <c r="L41" s="153"/>
      <c r="M41" s="153"/>
    </row>
    <row r="42" spans="1:13" s="62" customFormat="1" ht="11.25">
      <c r="A42" s="153"/>
      <c r="B42" s="153"/>
      <c r="C42" s="153"/>
      <c r="D42" s="153"/>
      <c r="E42" s="153"/>
      <c r="F42" s="153"/>
      <c r="G42" s="153"/>
      <c r="H42" s="153"/>
      <c r="I42" s="153"/>
      <c r="J42" s="153"/>
      <c r="K42" s="153"/>
      <c r="L42" s="153"/>
      <c r="M42" s="153"/>
    </row>
    <row r="43" spans="1:13" s="62" customFormat="1" ht="11.25">
      <c r="A43" s="153"/>
      <c r="B43" s="153"/>
      <c r="C43" s="153"/>
      <c r="D43" s="153"/>
      <c r="E43" s="153"/>
      <c r="F43" s="153"/>
      <c r="G43" s="153"/>
      <c r="H43" s="153"/>
      <c r="I43" s="153"/>
      <c r="J43" s="153"/>
      <c r="K43" s="153"/>
      <c r="L43" s="153"/>
      <c r="M43" s="153"/>
    </row>
    <row r="44" spans="1:13" s="62" customFormat="1" ht="11.25">
      <c r="A44" s="153"/>
      <c r="B44" s="153"/>
      <c r="C44" s="153"/>
      <c r="D44" s="153"/>
      <c r="E44" s="153"/>
      <c r="F44" s="153"/>
      <c r="G44" s="153"/>
      <c r="H44" s="153"/>
      <c r="I44" s="153"/>
      <c r="J44" s="153"/>
      <c r="K44" s="153"/>
      <c r="L44" s="153"/>
      <c r="M44" s="153"/>
    </row>
    <row r="45" spans="1:13" s="62" customFormat="1" ht="11.25">
      <c r="A45" s="153"/>
      <c r="B45" s="153"/>
      <c r="C45" s="153"/>
      <c r="D45" s="153"/>
      <c r="E45" s="153"/>
      <c r="F45" s="153"/>
      <c r="G45" s="153"/>
      <c r="H45" s="153"/>
      <c r="I45" s="153"/>
      <c r="J45" s="153"/>
      <c r="K45" s="153"/>
      <c r="L45" s="153"/>
      <c r="M45" s="153"/>
    </row>
    <row r="46" spans="1:13" s="62" customFormat="1" ht="11.25">
      <c r="A46" s="153"/>
      <c r="B46" s="153"/>
      <c r="C46" s="153"/>
      <c r="D46" s="153"/>
      <c r="E46" s="153"/>
      <c r="F46" s="153"/>
      <c r="G46" s="153"/>
      <c r="H46" s="153"/>
      <c r="I46" s="153"/>
      <c r="J46" s="153"/>
      <c r="K46" s="153"/>
      <c r="L46" s="153"/>
      <c r="M46" s="153"/>
    </row>
    <row r="47" spans="1:13" s="62" customFormat="1" ht="11.25">
      <c r="A47" s="153"/>
      <c r="B47" s="153"/>
      <c r="C47" s="153"/>
      <c r="D47" s="153"/>
      <c r="E47" s="153"/>
      <c r="F47" s="153"/>
      <c r="G47" s="153"/>
      <c r="H47" s="153"/>
      <c r="I47" s="153"/>
      <c r="J47" s="153"/>
      <c r="K47" s="153"/>
      <c r="L47" s="153"/>
      <c r="M47" s="153"/>
    </row>
    <row r="48" spans="1:13" s="62" customFormat="1" ht="11.25">
      <c r="A48" s="153"/>
      <c r="B48" s="153"/>
      <c r="C48" s="153"/>
      <c r="D48" s="153"/>
      <c r="E48" s="153"/>
      <c r="F48" s="153"/>
      <c r="G48" s="153"/>
      <c r="H48" s="153"/>
      <c r="I48" s="153"/>
      <c r="J48" s="153"/>
      <c r="K48" s="153"/>
      <c r="L48" s="153"/>
      <c r="M48" s="153"/>
    </row>
    <row r="49" spans="1:13" s="62" customFormat="1" ht="11.25">
      <c r="A49" s="153"/>
      <c r="B49" s="153"/>
      <c r="C49" s="153"/>
      <c r="D49" s="153"/>
      <c r="E49" s="153"/>
      <c r="F49" s="153"/>
      <c r="G49" s="153"/>
      <c r="H49" s="153"/>
      <c r="I49" s="153"/>
      <c r="J49" s="153"/>
      <c r="K49" s="153"/>
      <c r="L49" s="153"/>
      <c r="M49" s="153"/>
    </row>
    <row r="50" spans="1:13" s="62" customFormat="1" ht="11.25">
      <c r="A50" s="153"/>
      <c r="B50" s="153"/>
      <c r="C50" s="153"/>
      <c r="D50" s="153"/>
      <c r="E50" s="153"/>
      <c r="F50" s="153"/>
      <c r="G50" s="153"/>
      <c r="H50" s="153"/>
      <c r="I50" s="153"/>
      <c r="J50" s="153"/>
      <c r="K50" s="153"/>
      <c r="L50" s="153"/>
      <c r="M50" s="153"/>
    </row>
    <row r="51" spans="1:13" s="62" customFormat="1" ht="11.25">
      <c r="A51" s="153"/>
      <c r="B51" s="153"/>
      <c r="C51" s="153"/>
      <c r="D51" s="153"/>
      <c r="E51" s="153"/>
      <c r="F51" s="153"/>
      <c r="G51" s="153"/>
      <c r="H51" s="153"/>
      <c r="I51" s="153"/>
      <c r="J51" s="153"/>
      <c r="K51" s="153"/>
      <c r="L51" s="153"/>
      <c r="M51" s="153"/>
    </row>
    <row r="52" spans="1:13" s="62" customFormat="1" ht="11.25">
      <c r="A52" s="153"/>
      <c r="B52" s="153"/>
      <c r="C52" s="153"/>
      <c r="D52" s="153"/>
      <c r="E52" s="153"/>
      <c r="F52" s="153"/>
      <c r="G52" s="153"/>
      <c r="H52" s="153"/>
      <c r="I52" s="153"/>
      <c r="J52" s="153"/>
      <c r="K52" s="153"/>
      <c r="L52" s="153"/>
      <c r="M52" s="153"/>
    </row>
    <row r="53" spans="1:13" s="62" customFormat="1" ht="11.25">
      <c r="A53" s="153"/>
      <c r="B53" s="153"/>
      <c r="C53" s="153"/>
      <c r="D53" s="153"/>
      <c r="E53" s="153"/>
      <c r="F53" s="153"/>
      <c r="G53" s="153"/>
      <c r="H53" s="153"/>
      <c r="I53" s="153"/>
      <c r="J53" s="153"/>
      <c r="K53" s="153"/>
      <c r="L53" s="153"/>
      <c r="M53" s="153"/>
    </row>
    <row r="54" spans="1:13" s="62" customFormat="1" ht="11.25">
      <c r="A54" s="153"/>
      <c r="B54" s="153"/>
      <c r="C54" s="153"/>
      <c r="D54" s="153"/>
      <c r="E54" s="153"/>
      <c r="F54" s="153"/>
      <c r="G54" s="153"/>
      <c r="H54" s="153"/>
      <c r="I54" s="153"/>
      <c r="J54" s="153"/>
      <c r="K54" s="153"/>
      <c r="L54" s="153"/>
      <c r="M54" s="153"/>
    </row>
    <row r="55" spans="1:13" s="62" customFormat="1" ht="11.25">
      <c r="A55" s="153"/>
      <c r="B55" s="153"/>
      <c r="C55" s="153"/>
      <c r="D55" s="153"/>
      <c r="E55" s="153"/>
      <c r="F55" s="153"/>
      <c r="G55" s="153"/>
      <c r="H55" s="153"/>
      <c r="I55" s="153"/>
      <c r="J55" s="153"/>
      <c r="K55" s="153"/>
      <c r="L55" s="153"/>
      <c r="M55" s="153"/>
    </row>
    <row r="56" spans="1:13" s="62" customFormat="1" ht="11.25">
      <c r="A56" s="153"/>
      <c r="B56" s="153"/>
      <c r="C56" s="153"/>
      <c r="D56" s="153"/>
      <c r="E56" s="153"/>
      <c r="F56" s="153"/>
      <c r="G56" s="153"/>
      <c r="H56" s="153"/>
      <c r="I56" s="153"/>
      <c r="J56" s="153"/>
      <c r="K56" s="153"/>
      <c r="L56" s="153"/>
      <c r="M56" s="153"/>
    </row>
    <row r="57" spans="1:13" s="62" customFormat="1" ht="11.25">
      <c r="A57" s="153"/>
      <c r="B57" s="153"/>
      <c r="C57" s="153"/>
      <c r="D57" s="153"/>
      <c r="E57" s="153"/>
      <c r="F57" s="153"/>
      <c r="G57" s="153"/>
      <c r="H57" s="153"/>
      <c r="I57" s="153"/>
      <c r="J57" s="153"/>
      <c r="K57" s="153"/>
      <c r="L57" s="153"/>
      <c r="M57" s="153"/>
    </row>
    <row r="58" spans="1:13" s="62" customFormat="1" ht="11.25">
      <c r="A58" s="153"/>
      <c r="B58" s="153"/>
      <c r="C58" s="153"/>
      <c r="D58" s="153"/>
      <c r="E58" s="153"/>
      <c r="F58" s="153"/>
      <c r="G58" s="153"/>
      <c r="H58" s="153"/>
      <c r="I58" s="153"/>
      <c r="J58" s="153"/>
      <c r="K58" s="153"/>
      <c r="L58" s="153"/>
      <c r="M58" s="153"/>
    </row>
    <row r="59" spans="1:13" s="62" customFormat="1" ht="11.25">
      <c r="A59" s="153"/>
      <c r="B59" s="153"/>
      <c r="C59" s="153"/>
      <c r="D59" s="153"/>
      <c r="E59" s="153"/>
      <c r="F59" s="153"/>
      <c r="G59" s="153"/>
      <c r="H59" s="153"/>
      <c r="I59" s="153"/>
      <c r="J59" s="153"/>
      <c r="K59" s="153"/>
      <c r="L59" s="153"/>
      <c r="M59" s="153"/>
    </row>
    <row r="60" spans="1:13" s="62" customFormat="1" ht="11.25">
      <c r="A60" s="153"/>
      <c r="B60" s="153"/>
      <c r="C60" s="153"/>
      <c r="D60" s="153"/>
      <c r="E60" s="153"/>
      <c r="F60" s="153"/>
      <c r="G60" s="153"/>
      <c r="H60" s="153"/>
      <c r="I60" s="153"/>
      <c r="J60" s="153"/>
      <c r="K60" s="153"/>
      <c r="L60" s="153"/>
      <c r="M60" s="153"/>
    </row>
    <row r="61" spans="1:13" s="62" customFormat="1" ht="11.25">
      <c r="A61" s="153"/>
      <c r="B61" s="153"/>
      <c r="C61" s="153"/>
      <c r="D61" s="153"/>
      <c r="E61" s="153"/>
      <c r="F61" s="153"/>
      <c r="G61" s="153"/>
      <c r="H61" s="153"/>
      <c r="I61" s="153"/>
      <c r="J61" s="153"/>
      <c r="K61" s="153"/>
      <c r="L61" s="153"/>
      <c r="M61" s="153"/>
    </row>
    <row r="62" spans="1:13" s="62" customFormat="1" ht="11.25">
      <c r="A62" s="153"/>
      <c r="B62" s="153"/>
      <c r="C62" s="153"/>
      <c r="D62" s="153"/>
      <c r="E62" s="153"/>
      <c r="F62" s="153"/>
      <c r="G62" s="153"/>
      <c r="H62" s="153"/>
      <c r="I62" s="153"/>
      <c r="J62" s="153"/>
      <c r="K62" s="153"/>
      <c r="L62" s="153"/>
      <c r="M62" s="153"/>
    </row>
    <row r="63" spans="1:13" s="62" customFormat="1" ht="11.25">
      <c r="A63" s="153"/>
      <c r="B63" s="153"/>
      <c r="C63" s="153"/>
      <c r="D63" s="153"/>
      <c r="E63" s="153"/>
      <c r="F63" s="153"/>
      <c r="G63" s="153"/>
      <c r="H63" s="153"/>
      <c r="I63" s="153"/>
      <c r="J63" s="153"/>
      <c r="K63" s="153"/>
      <c r="L63" s="153"/>
      <c r="M63" s="153"/>
    </row>
    <row r="64" spans="1:13" s="62" customFormat="1" ht="11.25">
      <c r="A64" s="153"/>
      <c r="B64" s="153"/>
      <c r="C64" s="153"/>
      <c r="D64" s="153"/>
      <c r="E64" s="153"/>
      <c r="F64" s="153"/>
      <c r="G64" s="153"/>
      <c r="H64" s="153"/>
      <c r="I64" s="153"/>
      <c r="J64" s="153"/>
      <c r="K64" s="153"/>
      <c r="L64" s="153"/>
      <c r="M64" s="153"/>
    </row>
    <row r="65" spans="1:13" s="62" customFormat="1" ht="11.25">
      <c r="A65" s="153"/>
      <c r="B65" s="153"/>
      <c r="C65" s="153"/>
      <c r="D65" s="153"/>
      <c r="E65" s="153"/>
      <c r="F65" s="153"/>
      <c r="G65" s="153"/>
      <c r="H65" s="153"/>
      <c r="I65" s="153"/>
      <c r="J65" s="153"/>
      <c r="K65" s="153"/>
      <c r="L65" s="153"/>
      <c r="M65" s="153"/>
    </row>
    <row r="66" spans="1:13" s="62" customFormat="1" ht="11.25">
      <c r="A66" s="153"/>
      <c r="B66" s="153"/>
      <c r="C66" s="153"/>
      <c r="D66" s="153"/>
      <c r="E66" s="153"/>
      <c r="F66" s="153"/>
      <c r="G66" s="153"/>
      <c r="H66" s="153"/>
      <c r="I66" s="153"/>
      <c r="J66" s="153"/>
      <c r="K66" s="153"/>
      <c r="L66" s="153"/>
      <c r="M66" s="153"/>
    </row>
    <row r="67" spans="1:13" s="62" customFormat="1" ht="11.25">
      <c r="A67" s="153"/>
      <c r="B67" s="153"/>
      <c r="C67" s="153"/>
      <c r="D67" s="153"/>
      <c r="E67" s="153"/>
      <c r="F67" s="153"/>
      <c r="G67" s="153"/>
      <c r="H67" s="153"/>
      <c r="I67" s="153"/>
      <c r="J67" s="153"/>
      <c r="K67" s="153"/>
      <c r="L67" s="153"/>
      <c r="M67" s="153"/>
    </row>
    <row r="68" spans="1:13" s="62" customFormat="1" ht="11.25">
      <c r="A68" s="153"/>
      <c r="B68" s="153"/>
      <c r="C68" s="153"/>
      <c r="D68" s="153"/>
      <c r="E68" s="153"/>
      <c r="F68" s="153"/>
      <c r="G68" s="153"/>
      <c r="H68" s="153"/>
      <c r="I68" s="153"/>
      <c r="J68" s="153"/>
      <c r="K68" s="153"/>
      <c r="L68" s="153"/>
      <c r="M68" s="153"/>
    </row>
    <row r="69" spans="1:13" s="62" customFormat="1" ht="11.25">
      <c r="A69" s="153"/>
      <c r="B69" s="153"/>
      <c r="C69" s="153"/>
      <c r="D69" s="153"/>
      <c r="E69" s="153"/>
      <c r="F69" s="153"/>
      <c r="G69" s="153"/>
      <c r="H69" s="153"/>
      <c r="I69" s="153"/>
      <c r="J69" s="153"/>
      <c r="K69" s="153"/>
      <c r="L69" s="153"/>
      <c r="M69" s="153"/>
    </row>
    <row r="70" spans="1:13" s="62" customFormat="1" ht="11.25">
      <c r="A70" s="153"/>
      <c r="B70" s="153"/>
      <c r="C70" s="153"/>
      <c r="D70" s="153"/>
      <c r="E70" s="153"/>
      <c r="F70" s="153"/>
      <c r="G70" s="153"/>
      <c r="H70" s="153"/>
      <c r="I70" s="153"/>
      <c r="J70" s="153"/>
      <c r="K70" s="153"/>
      <c r="L70" s="153"/>
      <c r="M70" s="153"/>
    </row>
    <row r="71" spans="1:13" s="62" customFormat="1" ht="11.25">
      <c r="A71" s="153"/>
      <c r="B71" s="153"/>
      <c r="C71" s="153"/>
      <c r="D71" s="153"/>
      <c r="E71" s="153"/>
      <c r="F71" s="153"/>
      <c r="G71" s="153"/>
      <c r="H71" s="153"/>
      <c r="I71" s="153"/>
      <c r="J71" s="153"/>
      <c r="K71" s="153"/>
      <c r="L71" s="153"/>
      <c r="M71" s="153"/>
    </row>
    <row r="72" spans="1:13" s="62" customFormat="1" ht="11.25">
      <c r="A72" s="153"/>
      <c r="B72" s="153"/>
      <c r="C72" s="153"/>
      <c r="D72" s="153"/>
      <c r="E72" s="153"/>
      <c r="F72" s="153"/>
      <c r="G72" s="153"/>
      <c r="H72" s="153"/>
      <c r="I72" s="153"/>
      <c r="J72" s="153"/>
      <c r="K72" s="153"/>
      <c r="L72" s="153"/>
      <c r="M72" s="153"/>
    </row>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sheetData>
  <printOptions horizontalCentered="1" verticalCentered="1"/>
  <pageMargins left="0.65" right="0.65" top="0.75" bottom="0.63" header="0.5" footer="0.25"/>
  <pageSetup blackAndWhite="1" horizontalDpi="300" verticalDpi="300" orientation="landscape" scale="90" r:id="rId1"/>
  <headerFooter alignWithMargins="0">
    <oddFooter>&amp;C&amp;8 Item No. 10 &amp;8 Page &amp;P of &amp;N&amp;R&amp;8Exhibit P-40M,
Budget Item Justification Sheet</oddFooter>
  </headerFooter>
</worksheet>
</file>

<file path=xl/worksheets/sheet8.xml><?xml version="1.0" encoding="utf-8"?>
<worksheet xmlns="http://schemas.openxmlformats.org/spreadsheetml/2006/main" xmlns:r="http://schemas.openxmlformats.org/officeDocument/2006/relationships">
  <dimension ref="A1:AF49"/>
  <sheetViews>
    <sheetView showGridLines="0" workbookViewId="0" topLeftCell="A18">
      <selection activeCell="Q43" sqref="Q43"/>
    </sheetView>
  </sheetViews>
  <sheetFormatPr defaultColWidth="9.140625" defaultRowHeight="12.75"/>
  <cols>
    <col min="1" max="1" width="15.00390625" style="0" customWidth="1"/>
    <col min="2" max="21" width="4.8515625" style="0" customWidth="1"/>
    <col min="22" max="22" width="5.8515625" style="0" customWidth="1"/>
    <col min="23" max="16384" width="8.8515625" style="0" customWidth="1"/>
  </cols>
  <sheetData>
    <row r="1" spans="1:32" ht="12" customHeight="1" thickBot="1">
      <c r="A1" s="154"/>
      <c r="B1" s="155"/>
      <c r="C1" s="155"/>
      <c r="D1" s="155"/>
      <c r="E1" s="155"/>
      <c r="F1" s="155"/>
      <c r="G1" s="135"/>
      <c r="H1" s="155"/>
      <c r="I1" s="75" t="s">
        <v>98</v>
      </c>
      <c r="J1" s="155"/>
      <c r="K1" s="155"/>
      <c r="L1" s="155"/>
      <c r="M1" s="155"/>
      <c r="N1" s="155"/>
      <c r="O1" s="155"/>
      <c r="P1" s="155"/>
      <c r="Q1" s="155"/>
      <c r="R1" s="156" t="s">
        <v>72</v>
      </c>
      <c r="S1" s="157">
        <v>37288</v>
      </c>
      <c r="T1" s="158"/>
      <c r="U1" s="158"/>
      <c r="V1" s="159"/>
      <c r="Z1" s="7"/>
      <c r="AF1">
        <v>31002257</v>
      </c>
    </row>
    <row r="2" spans="1:32" ht="10.5" customHeight="1">
      <c r="A2" s="160"/>
      <c r="B2" s="161"/>
      <c r="C2" s="161"/>
      <c r="D2" s="161"/>
      <c r="E2" s="161"/>
      <c r="F2" s="161"/>
      <c r="G2" s="76"/>
      <c r="H2" s="161"/>
      <c r="I2" s="162"/>
      <c r="J2" s="161"/>
      <c r="K2" s="161"/>
      <c r="L2" s="161"/>
      <c r="M2" s="161"/>
      <c r="N2" s="161"/>
      <c r="O2" s="161"/>
      <c r="P2" s="161"/>
      <c r="Q2" s="161"/>
      <c r="R2" s="161"/>
      <c r="S2" s="161"/>
      <c r="T2" s="161"/>
      <c r="U2" s="161"/>
      <c r="V2" s="163"/>
      <c r="AF2" t="s">
        <v>4</v>
      </c>
    </row>
    <row r="3" spans="1:32" ht="10.5" customHeight="1">
      <c r="A3" s="164" t="s">
        <v>99</v>
      </c>
      <c r="B3" s="165"/>
      <c r="C3" s="165"/>
      <c r="D3" s="165"/>
      <c r="E3" s="165"/>
      <c r="F3" s="165"/>
      <c r="G3" s="165"/>
      <c r="H3" s="165"/>
      <c r="I3" s="165"/>
      <c r="J3" s="165"/>
      <c r="K3" s="165"/>
      <c r="L3" s="165"/>
      <c r="M3" s="165"/>
      <c r="N3" s="165"/>
      <c r="O3" s="165"/>
      <c r="P3" s="165"/>
      <c r="Q3" s="165"/>
      <c r="R3" s="165"/>
      <c r="S3" s="165"/>
      <c r="T3" s="165"/>
      <c r="U3" s="165"/>
      <c r="V3" s="166"/>
      <c r="AF3" t="s">
        <v>7</v>
      </c>
    </row>
    <row r="4" spans="1:22" ht="10.5" customHeight="1">
      <c r="A4" s="160" t="s">
        <v>100</v>
      </c>
      <c r="B4" s="161"/>
      <c r="C4" s="161"/>
      <c r="D4" s="161"/>
      <c r="E4" s="161"/>
      <c r="F4" s="161"/>
      <c r="G4" s="161"/>
      <c r="H4" s="161"/>
      <c r="I4" s="161"/>
      <c r="J4" s="161"/>
      <c r="K4" s="161"/>
      <c r="L4" s="161"/>
      <c r="M4" s="161"/>
      <c r="N4" s="161"/>
      <c r="O4" s="161"/>
      <c r="P4" s="161"/>
      <c r="Q4" s="161"/>
      <c r="R4" s="161"/>
      <c r="S4" s="161"/>
      <c r="T4" s="161"/>
      <c r="U4" s="161"/>
      <c r="V4" s="163"/>
    </row>
    <row r="5" spans="1:32" ht="10.5" customHeight="1">
      <c r="A5" s="113"/>
      <c r="B5" s="161"/>
      <c r="C5" s="161"/>
      <c r="D5" s="161"/>
      <c r="E5" s="161"/>
      <c r="F5" s="161"/>
      <c r="G5" s="161"/>
      <c r="H5" s="161"/>
      <c r="I5" s="161"/>
      <c r="J5" s="161"/>
      <c r="K5" s="161"/>
      <c r="L5" s="161"/>
      <c r="M5" s="161"/>
      <c r="N5" s="161"/>
      <c r="O5" s="161"/>
      <c r="P5" s="161"/>
      <c r="Q5" s="161"/>
      <c r="R5" s="161"/>
      <c r="S5" s="161"/>
      <c r="T5" s="161"/>
      <c r="U5" s="161"/>
      <c r="V5" s="163"/>
      <c r="AF5" t="s">
        <v>13</v>
      </c>
    </row>
    <row r="6" spans="1:32" ht="10.5" customHeight="1">
      <c r="A6" s="167" t="s">
        <v>101</v>
      </c>
      <c r="B6" s="168"/>
      <c r="C6" s="168"/>
      <c r="D6" s="168"/>
      <c r="E6" s="168"/>
      <c r="F6" s="168"/>
      <c r="G6" s="168"/>
      <c r="H6" s="168"/>
      <c r="I6" s="168"/>
      <c r="J6" s="168"/>
      <c r="K6" s="168"/>
      <c r="L6" s="168"/>
      <c r="M6" s="168"/>
      <c r="N6" s="168"/>
      <c r="O6" s="168"/>
      <c r="P6" s="168"/>
      <c r="Q6" s="168"/>
      <c r="R6" s="168"/>
      <c r="S6" s="168"/>
      <c r="T6" s="168"/>
      <c r="U6" s="168"/>
      <c r="V6" s="169"/>
      <c r="AF6">
        <v>31002257</v>
      </c>
    </row>
    <row r="7" spans="1:22" ht="10.5" customHeight="1">
      <c r="A7" s="170"/>
      <c r="B7" s="171"/>
      <c r="C7" s="171"/>
      <c r="D7" s="171"/>
      <c r="E7" s="171"/>
      <c r="F7" s="171"/>
      <c r="G7" s="171"/>
      <c r="H7" s="171"/>
      <c r="I7" s="171"/>
      <c r="J7" s="171"/>
      <c r="K7" s="171"/>
      <c r="L7" s="171"/>
      <c r="M7" s="171"/>
      <c r="N7" s="171"/>
      <c r="O7" s="171"/>
      <c r="P7" s="171"/>
      <c r="Q7" s="171"/>
      <c r="R7" s="171"/>
      <c r="S7" s="171"/>
      <c r="T7" s="171"/>
      <c r="U7" s="171"/>
      <c r="V7" s="172"/>
    </row>
    <row r="8" spans="1:22" ht="10.5" customHeight="1">
      <c r="A8" s="170"/>
      <c r="B8" s="171"/>
      <c r="C8" s="171"/>
      <c r="D8" s="171"/>
      <c r="E8" s="171"/>
      <c r="F8" s="171"/>
      <c r="G8" s="171"/>
      <c r="H8" s="171"/>
      <c r="I8" s="171"/>
      <c r="J8" s="171"/>
      <c r="K8" s="171"/>
      <c r="L8" s="171"/>
      <c r="M8" s="171"/>
      <c r="N8" s="171"/>
      <c r="O8" s="171"/>
      <c r="P8" s="171"/>
      <c r="Q8" s="171"/>
      <c r="R8" s="171"/>
      <c r="S8" s="171"/>
      <c r="T8" s="171"/>
      <c r="U8" s="171"/>
      <c r="V8" s="172"/>
    </row>
    <row r="9" spans="1:22" ht="10.5" customHeight="1">
      <c r="A9" s="170"/>
      <c r="B9" s="171"/>
      <c r="C9" s="171"/>
      <c r="D9" s="171"/>
      <c r="E9" s="171"/>
      <c r="F9" s="171"/>
      <c r="G9" s="171"/>
      <c r="H9" s="171"/>
      <c r="I9" s="171"/>
      <c r="J9" s="171"/>
      <c r="K9" s="171"/>
      <c r="L9" s="171"/>
      <c r="M9" s="171"/>
      <c r="N9" s="171"/>
      <c r="O9" s="171"/>
      <c r="P9" s="171"/>
      <c r="Q9" s="171"/>
      <c r="R9" s="171"/>
      <c r="S9" s="171"/>
      <c r="T9" s="171"/>
      <c r="U9" s="171"/>
      <c r="V9" s="172"/>
    </row>
    <row r="10" spans="1:22" ht="10.5" customHeight="1">
      <c r="A10" s="170"/>
      <c r="B10" s="171"/>
      <c r="C10" s="171"/>
      <c r="D10" s="171"/>
      <c r="E10" s="171"/>
      <c r="F10" s="171"/>
      <c r="G10" s="171"/>
      <c r="H10" s="171"/>
      <c r="I10" s="171"/>
      <c r="J10" s="171"/>
      <c r="K10" s="171"/>
      <c r="L10" s="171"/>
      <c r="M10" s="171"/>
      <c r="N10" s="171"/>
      <c r="O10" s="171"/>
      <c r="P10" s="171"/>
      <c r="Q10" s="171"/>
      <c r="R10" s="171"/>
      <c r="S10" s="171"/>
      <c r="T10" s="171"/>
      <c r="U10" s="171"/>
      <c r="V10" s="172"/>
    </row>
    <row r="11" spans="1:22" ht="10.5" customHeight="1">
      <c r="A11" s="170"/>
      <c r="B11" s="171"/>
      <c r="C11" s="171"/>
      <c r="D11" s="171"/>
      <c r="E11" s="171"/>
      <c r="F11" s="171"/>
      <c r="G11" s="171"/>
      <c r="H11" s="171"/>
      <c r="I11" s="171"/>
      <c r="J11" s="171"/>
      <c r="K11" s="171"/>
      <c r="L11" s="171"/>
      <c r="M11" s="171"/>
      <c r="N11" s="171"/>
      <c r="O11" s="171"/>
      <c r="P11" s="171"/>
      <c r="Q11" s="171"/>
      <c r="R11" s="171"/>
      <c r="S11" s="171"/>
      <c r="T11" s="171"/>
      <c r="U11" s="171"/>
      <c r="V11" s="172"/>
    </row>
    <row r="12" spans="1:22" ht="10.5" customHeight="1">
      <c r="A12" s="170"/>
      <c r="B12" s="171"/>
      <c r="C12" s="171"/>
      <c r="D12" s="171"/>
      <c r="E12" s="171"/>
      <c r="F12" s="171"/>
      <c r="G12" s="171"/>
      <c r="H12" s="171"/>
      <c r="I12" s="171"/>
      <c r="J12" s="171"/>
      <c r="K12" s="171"/>
      <c r="L12" s="171"/>
      <c r="M12" s="171"/>
      <c r="N12" s="171"/>
      <c r="O12" s="171"/>
      <c r="P12" s="171"/>
      <c r="Q12" s="171"/>
      <c r="R12" s="171"/>
      <c r="S12" s="171"/>
      <c r="T12" s="171"/>
      <c r="U12" s="171"/>
      <c r="V12" s="172"/>
    </row>
    <row r="13" spans="1:22" ht="10.5" customHeight="1">
      <c r="A13" s="170"/>
      <c r="B13" s="171"/>
      <c r="C13" s="171"/>
      <c r="D13" s="171"/>
      <c r="E13" s="171"/>
      <c r="F13" s="171"/>
      <c r="G13" s="171"/>
      <c r="H13" s="171"/>
      <c r="I13" s="171"/>
      <c r="J13" s="171"/>
      <c r="K13" s="171"/>
      <c r="L13" s="171"/>
      <c r="M13" s="171"/>
      <c r="N13" s="171"/>
      <c r="O13" s="171"/>
      <c r="P13" s="171"/>
      <c r="Q13" s="171"/>
      <c r="R13" s="171"/>
      <c r="S13" s="171"/>
      <c r="T13" s="171"/>
      <c r="U13" s="171"/>
      <c r="V13" s="172"/>
    </row>
    <row r="14" spans="1:22" ht="10.5" customHeight="1">
      <c r="A14" s="170"/>
      <c r="B14" s="171"/>
      <c r="C14" s="171"/>
      <c r="D14" s="171"/>
      <c r="E14" s="171"/>
      <c r="F14" s="171"/>
      <c r="G14" s="171"/>
      <c r="H14" s="171"/>
      <c r="I14" s="171"/>
      <c r="J14" s="171"/>
      <c r="K14" s="171"/>
      <c r="L14" s="171"/>
      <c r="M14" s="171"/>
      <c r="N14" s="171"/>
      <c r="O14" s="171"/>
      <c r="P14" s="171"/>
      <c r="Q14" s="171"/>
      <c r="R14" s="171"/>
      <c r="S14" s="171"/>
      <c r="T14" s="171"/>
      <c r="U14" s="171"/>
      <c r="V14" s="172"/>
    </row>
    <row r="15" spans="1:22" ht="10.5" customHeight="1">
      <c r="A15" s="170"/>
      <c r="B15" s="171"/>
      <c r="C15" s="171"/>
      <c r="D15" s="171"/>
      <c r="E15" s="171"/>
      <c r="F15" s="171"/>
      <c r="G15" s="171"/>
      <c r="H15" s="171"/>
      <c r="I15" s="171"/>
      <c r="J15" s="171"/>
      <c r="K15" s="171"/>
      <c r="L15" s="171"/>
      <c r="M15" s="171"/>
      <c r="N15" s="171"/>
      <c r="O15" s="171"/>
      <c r="P15" s="171"/>
      <c r="Q15" s="171"/>
      <c r="R15" s="171"/>
      <c r="S15" s="171"/>
      <c r="T15" s="171"/>
      <c r="U15" s="171"/>
      <c r="V15" s="172"/>
    </row>
    <row r="16" spans="1:22" ht="10.5" customHeight="1">
      <c r="A16" s="173"/>
      <c r="B16" s="174"/>
      <c r="C16" s="174"/>
      <c r="D16" s="174"/>
      <c r="E16" s="174"/>
      <c r="F16" s="174"/>
      <c r="G16" s="174"/>
      <c r="H16" s="174"/>
      <c r="I16" s="174"/>
      <c r="J16" s="174"/>
      <c r="K16" s="174"/>
      <c r="L16" s="174"/>
      <c r="M16" s="174"/>
      <c r="N16" s="174"/>
      <c r="O16" s="174"/>
      <c r="P16" s="174"/>
      <c r="Q16" s="174"/>
      <c r="R16" s="174"/>
      <c r="S16" s="174"/>
      <c r="T16" s="174"/>
      <c r="U16" s="174"/>
      <c r="V16" s="175"/>
    </row>
    <row r="17" spans="1:22" ht="10.5" customHeight="1">
      <c r="A17" s="170"/>
      <c r="T17" s="174"/>
      <c r="U17" s="174"/>
      <c r="V17" s="175"/>
    </row>
    <row r="18" spans="1:22" ht="10.5" customHeight="1">
      <c r="A18" s="176"/>
      <c r="T18" s="174"/>
      <c r="U18" s="174"/>
      <c r="V18" s="175"/>
    </row>
    <row r="19" spans="1:22" ht="12" customHeight="1">
      <c r="A19" s="177" t="s">
        <v>102</v>
      </c>
      <c r="B19" s="178"/>
      <c r="C19" s="178"/>
      <c r="D19" s="178"/>
      <c r="E19" s="178"/>
      <c r="F19" s="178"/>
      <c r="G19" s="178"/>
      <c r="H19" s="178"/>
      <c r="I19" s="178"/>
      <c r="J19" s="178"/>
      <c r="K19" s="178"/>
      <c r="L19" s="178"/>
      <c r="M19" s="178"/>
      <c r="N19" s="178"/>
      <c r="O19" s="178"/>
      <c r="P19" s="178"/>
      <c r="Q19" s="178"/>
      <c r="R19" s="178"/>
      <c r="S19" s="178"/>
      <c r="T19" s="179"/>
      <c r="U19" s="179"/>
      <c r="V19" s="180"/>
    </row>
    <row r="20" spans="1:22" ht="12" customHeight="1">
      <c r="A20" s="176"/>
      <c r="B20" s="181"/>
      <c r="C20" s="181"/>
      <c r="D20" s="181"/>
      <c r="E20" s="181"/>
      <c r="F20" s="182"/>
      <c r="G20" s="181"/>
      <c r="H20" s="76"/>
      <c r="I20" s="182"/>
      <c r="J20" s="76"/>
      <c r="K20" s="181"/>
      <c r="L20" s="76"/>
      <c r="M20" s="76"/>
      <c r="N20" s="76"/>
      <c r="O20" s="76"/>
      <c r="P20" s="76"/>
      <c r="Q20" s="76"/>
      <c r="R20" s="182"/>
      <c r="S20" s="181"/>
      <c r="T20" s="76"/>
      <c r="U20" s="182"/>
      <c r="V20" s="67"/>
    </row>
    <row r="21" spans="1:22" ht="12" customHeight="1">
      <c r="A21" s="176"/>
      <c r="B21" s="181"/>
      <c r="C21" s="181"/>
      <c r="D21" s="181"/>
      <c r="E21" s="181"/>
      <c r="F21" s="181"/>
      <c r="G21" s="181"/>
      <c r="H21" s="181"/>
      <c r="I21" s="181"/>
      <c r="J21" s="181"/>
      <c r="K21" s="181"/>
      <c r="L21" s="183"/>
      <c r="M21" s="183"/>
      <c r="N21" s="183"/>
      <c r="O21" s="181"/>
      <c r="P21" s="181"/>
      <c r="Q21" s="183"/>
      <c r="R21" s="183"/>
      <c r="S21" s="183"/>
      <c r="T21" s="184"/>
      <c r="U21" s="184"/>
      <c r="V21" s="185"/>
    </row>
    <row r="22" spans="1:22" ht="12" customHeight="1">
      <c r="A22" s="176"/>
      <c r="B22" s="181"/>
      <c r="C22" s="181"/>
      <c r="D22" s="181"/>
      <c r="E22" s="181"/>
      <c r="F22" s="181"/>
      <c r="G22" s="181"/>
      <c r="H22" s="181"/>
      <c r="I22" s="181"/>
      <c r="J22" s="181"/>
      <c r="K22" s="181"/>
      <c r="L22" s="183"/>
      <c r="M22" s="183"/>
      <c r="N22" s="183"/>
      <c r="O22" s="181"/>
      <c r="P22" s="181"/>
      <c r="Q22" s="183"/>
      <c r="R22" s="183"/>
      <c r="S22" s="183"/>
      <c r="T22" s="184"/>
      <c r="U22" s="184"/>
      <c r="V22" s="185"/>
    </row>
    <row r="23" spans="1:22" ht="12" customHeight="1">
      <c r="A23" s="176"/>
      <c r="B23" s="181"/>
      <c r="C23" s="181"/>
      <c r="D23" s="181"/>
      <c r="E23" s="181"/>
      <c r="F23" s="181"/>
      <c r="G23" s="181"/>
      <c r="H23" s="181"/>
      <c r="I23" s="181"/>
      <c r="J23" s="181"/>
      <c r="K23" s="181"/>
      <c r="L23" s="183"/>
      <c r="M23" s="183"/>
      <c r="N23" s="183"/>
      <c r="O23" s="181"/>
      <c r="P23" s="181"/>
      <c r="Q23" s="183"/>
      <c r="R23" s="183"/>
      <c r="S23" s="183"/>
      <c r="T23" s="184"/>
      <c r="U23" s="184"/>
      <c r="V23" s="185"/>
    </row>
    <row r="24" spans="1:22" ht="12" customHeight="1">
      <c r="A24" s="176"/>
      <c r="B24" s="181"/>
      <c r="C24" s="181"/>
      <c r="D24" s="181"/>
      <c r="E24" s="181"/>
      <c r="F24" s="181"/>
      <c r="G24" s="181"/>
      <c r="H24" s="181"/>
      <c r="I24" s="181"/>
      <c r="J24" s="181"/>
      <c r="K24" s="181"/>
      <c r="L24" s="183"/>
      <c r="M24" s="183"/>
      <c r="N24" s="183"/>
      <c r="O24" s="181"/>
      <c r="P24" s="181"/>
      <c r="Q24" s="183"/>
      <c r="R24" s="183"/>
      <c r="S24" s="183"/>
      <c r="T24" s="184"/>
      <c r="U24" s="184"/>
      <c r="V24" s="185"/>
    </row>
    <row r="25" spans="1:22" ht="12" customHeight="1">
      <c r="A25" s="176"/>
      <c r="B25" s="62"/>
      <c r="C25" s="181"/>
      <c r="D25" s="181"/>
      <c r="E25" s="181"/>
      <c r="F25" s="181"/>
      <c r="G25" s="181"/>
      <c r="H25" s="181"/>
      <c r="I25" s="181"/>
      <c r="J25" s="181"/>
      <c r="K25" s="181"/>
      <c r="L25" s="183"/>
      <c r="M25" s="183"/>
      <c r="N25" s="183"/>
      <c r="O25" s="181"/>
      <c r="P25" s="181"/>
      <c r="Q25" s="183"/>
      <c r="R25" s="183"/>
      <c r="S25" s="183"/>
      <c r="T25" s="184"/>
      <c r="U25" s="184"/>
      <c r="V25" s="185"/>
    </row>
    <row r="26" spans="1:22" ht="12" customHeight="1">
      <c r="A26" s="176"/>
      <c r="B26" s="181"/>
      <c r="C26" s="181"/>
      <c r="D26" s="181"/>
      <c r="E26" s="181"/>
      <c r="F26" s="181"/>
      <c r="G26" s="181"/>
      <c r="H26" s="181"/>
      <c r="I26" s="181"/>
      <c r="J26" s="181"/>
      <c r="K26" s="181"/>
      <c r="L26" s="183"/>
      <c r="M26" s="183"/>
      <c r="N26" s="183"/>
      <c r="O26" s="181"/>
      <c r="P26" s="181"/>
      <c r="Q26" s="183"/>
      <c r="R26" s="183"/>
      <c r="S26" s="183"/>
      <c r="T26" s="184"/>
      <c r="U26" s="184"/>
      <c r="V26" s="185"/>
    </row>
    <row r="27" spans="1:22" ht="12" customHeight="1">
      <c r="A27" s="177" t="s">
        <v>103</v>
      </c>
      <c r="B27" s="186"/>
      <c r="C27" s="186"/>
      <c r="D27" s="186"/>
      <c r="E27" s="186"/>
      <c r="F27" s="186"/>
      <c r="G27" s="186"/>
      <c r="H27" s="186"/>
      <c r="I27" s="186"/>
      <c r="J27" s="186"/>
      <c r="K27" s="186"/>
      <c r="L27" s="187"/>
      <c r="M27" s="187"/>
      <c r="N27" s="187"/>
      <c r="O27" s="186"/>
      <c r="P27" s="186"/>
      <c r="Q27" s="187"/>
      <c r="R27" s="187"/>
      <c r="S27" s="187"/>
      <c r="T27" s="179"/>
      <c r="U27" s="179"/>
      <c r="V27" s="180"/>
    </row>
    <row r="28" spans="1:22" ht="12" customHeight="1">
      <c r="A28" s="176"/>
      <c r="B28" s="188" t="s">
        <v>104</v>
      </c>
      <c r="C28" s="189" t="str">
        <f>cy</f>
        <v>FY 2002</v>
      </c>
      <c r="D28" s="190"/>
      <c r="E28" s="190"/>
      <c r="F28" s="191"/>
      <c r="G28" s="189" t="str">
        <f>IF($C$28="CY","BY1","FY "&amp;RIGHT($C$28,4)+1)</f>
        <v>FY 2003</v>
      </c>
      <c r="H28" s="190"/>
      <c r="I28" s="190"/>
      <c r="J28" s="191"/>
      <c r="K28" s="189" t="str">
        <f>IF($C$28="CY","BY2","FY "&amp;RIGHT($C$28,4)+2)</f>
        <v>FY 2004</v>
      </c>
      <c r="L28" s="190"/>
      <c r="M28" s="190"/>
      <c r="N28" s="191"/>
      <c r="O28" s="189" t="str">
        <f>IF($C$28="CY","BY3","FY "&amp;RIGHT($C$28,4)+3)</f>
        <v>FY 2005</v>
      </c>
      <c r="P28" s="190"/>
      <c r="Q28" s="190"/>
      <c r="R28" s="191"/>
      <c r="S28" s="189" t="str">
        <f>IF($C$28="CY","BY4","FY "&amp;RIGHT($C$28,4)+4)</f>
        <v>FY 2006</v>
      </c>
      <c r="T28" s="190"/>
      <c r="U28" s="190"/>
      <c r="V28" s="192"/>
    </row>
    <row r="29" spans="1:22" ht="12" customHeight="1">
      <c r="A29" s="176"/>
      <c r="B29" s="193" t="s">
        <v>97</v>
      </c>
      <c r="C29" s="194">
        <v>1</v>
      </c>
      <c r="D29" s="194">
        <v>2</v>
      </c>
      <c r="E29" s="194">
        <v>3</v>
      </c>
      <c r="F29" s="194">
        <v>4</v>
      </c>
      <c r="G29" s="194">
        <v>1</v>
      </c>
      <c r="H29" s="194">
        <v>2</v>
      </c>
      <c r="I29" s="194">
        <v>3</v>
      </c>
      <c r="J29" s="194">
        <v>4</v>
      </c>
      <c r="K29" s="194">
        <v>1</v>
      </c>
      <c r="L29" s="194">
        <v>2</v>
      </c>
      <c r="M29" s="194">
        <v>3</v>
      </c>
      <c r="N29" s="194">
        <v>4</v>
      </c>
      <c r="O29" s="194">
        <v>1</v>
      </c>
      <c r="P29" s="194">
        <v>2</v>
      </c>
      <c r="Q29" s="194">
        <v>3</v>
      </c>
      <c r="R29" s="194">
        <v>4</v>
      </c>
      <c r="S29" s="194">
        <v>1</v>
      </c>
      <c r="T29" s="194">
        <v>2</v>
      </c>
      <c r="U29" s="194">
        <v>3</v>
      </c>
      <c r="V29" s="195">
        <v>4</v>
      </c>
    </row>
    <row r="30" spans="1:22" ht="12" customHeight="1">
      <c r="A30" s="196" t="s">
        <v>105</v>
      </c>
      <c r="B30" s="197">
        <v>30</v>
      </c>
      <c r="C30" s="198">
        <v>1</v>
      </c>
      <c r="D30" s="199">
        <v>2</v>
      </c>
      <c r="E30" s="199">
        <v>1</v>
      </c>
      <c r="F30" s="200">
        <v>2</v>
      </c>
      <c r="G30" s="198"/>
      <c r="H30" s="199"/>
      <c r="I30" s="199">
        <v>2</v>
      </c>
      <c r="J30" s="200">
        <v>2</v>
      </c>
      <c r="K30" s="198">
        <v>1</v>
      </c>
      <c r="L30" s="199">
        <v>1</v>
      </c>
      <c r="M30" s="199">
        <v>1</v>
      </c>
      <c r="N30" s="201">
        <v>1</v>
      </c>
      <c r="O30" s="198"/>
      <c r="P30" s="199"/>
      <c r="Q30" s="199"/>
      <c r="R30" s="200"/>
      <c r="S30" s="198"/>
      <c r="T30" s="199"/>
      <c r="U30" s="199"/>
      <c r="V30" s="539"/>
    </row>
    <row r="31" spans="1:22" ht="12" customHeight="1">
      <c r="A31" s="196" t="s">
        <v>106</v>
      </c>
      <c r="B31" s="202">
        <v>28</v>
      </c>
      <c r="C31" s="203">
        <v>2</v>
      </c>
      <c r="D31" s="204">
        <v>1</v>
      </c>
      <c r="E31" s="204">
        <v>2</v>
      </c>
      <c r="F31" s="205">
        <v>1</v>
      </c>
      <c r="G31" s="203">
        <v>2</v>
      </c>
      <c r="H31" s="204"/>
      <c r="I31" s="204"/>
      <c r="J31" s="205">
        <v>2</v>
      </c>
      <c r="K31" s="203">
        <v>2</v>
      </c>
      <c r="L31" s="204">
        <v>1</v>
      </c>
      <c r="M31" s="204">
        <v>1</v>
      </c>
      <c r="N31" s="206">
        <v>1</v>
      </c>
      <c r="O31" s="203">
        <v>1</v>
      </c>
      <c r="P31" s="204"/>
      <c r="Q31" s="204"/>
      <c r="R31" s="205"/>
      <c r="S31" s="203"/>
      <c r="T31" s="204"/>
      <c r="U31" s="204"/>
      <c r="V31" s="540"/>
    </row>
    <row r="32" spans="1:22" ht="12" customHeight="1">
      <c r="A32" s="176"/>
      <c r="B32" s="181"/>
      <c r="C32" s="181"/>
      <c r="D32" s="181"/>
      <c r="E32" s="181"/>
      <c r="F32" s="181"/>
      <c r="G32" s="181"/>
      <c r="H32" s="181"/>
      <c r="I32" s="181"/>
      <c r="J32" s="181"/>
      <c r="K32" s="181"/>
      <c r="L32" s="183"/>
      <c r="M32" s="183"/>
      <c r="N32" s="183"/>
      <c r="O32" s="181"/>
      <c r="P32" s="181"/>
      <c r="Q32" s="183"/>
      <c r="R32" s="183"/>
      <c r="S32" s="183"/>
      <c r="T32" s="184"/>
      <c r="U32" s="184"/>
      <c r="V32" s="185"/>
    </row>
    <row r="33" spans="1:22" ht="12" customHeight="1">
      <c r="A33" s="176"/>
      <c r="B33" s="207" t="str">
        <f>IF($C$28="CY","BY5","FY "&amp;RIGHT($C$28,4)+5)</f>
        <v>FY 2007</v>
      </c>
      <c r="C33" s="208"/>
      <c r="D33" s="208"/>
      <c r="E33" s="209"/>
      <c r="F33" s="207" t="str">
        <f>IF($C$28="CY","BY6","FY "&amp;RIGHT($C$28,4)+6)</f>
        <v>FY 2008</v>
      </c>
      <c r="G33" s="208"/>
      <c r="H33" s="208"/>
      <c r="I33" s="209"/>
      <c r="J33" s="207" t="str">
        <f>IF($C$28="CY","BY7","FY "&amp;RIGHT($C$28,4)+7)</f>
        <v>FY 2009</v>
      </c>
      <c r="K33" s="208"/>
      <c r="L33" s="208"/>
      <c r="M33" s="209"/>
      <c r="N33" s="207" t="str">
        <f>IF($C$28="CY","BY8","FY "&amp;RIGHT($C$28,4)+8)</f>
        <v>FY 2010</v>
      </c>
      <c r="O33" s="208"/>
      <c r="P33" s="208"/>
      <c r="Q33" s="209"/>
      <c r="R33" s="210"/>
      <c r="S33" s="211" t="s">
        <v>107</v>
      </c>
      <c r="T33" s="212"/>
      <c r="U33" s="179"/>
      <c r="V33" s="213" t="s">
        <v>97</v>
      </c>
    </row>
    <row r="34" spans="1:22" ht="12" customHeight="1">
      <c r="A34" s="176"/>
      <c r="B34" s="214">
        <v>1</v>
      </c>
      <c r="C34" s="214">
        <v>2</v>
      </c>
      <c r="D34" s="214">
        <v>3</v>
      </c>
      <c r="E34" s="214">
        <v>4</v>
      </c>
      <c r="F34" s="214">
        <v>1</v>
      </c>
      <c r="G34" s="214">
        <v>2</v>
      </c>
      <c r="H34" s="214">
        <v>3</v>
      </c>
      <c r="I34" s="214">
        <v>4</v>
      </c>
      <c r="J34" s="214">
        <v>1</v>
      </c>
      <c r="K34" s="214">
        <v>2</v>
      </c>
      <c r="L34" s="214">
        <v>3</v>
      </c>
      <c r="M34" s="214">
        <v>4</v>
      </c>
      <c r="N34" s="214">
        <v>1</v>
      </c>
      <c r="O34" s="214">
        <v>2</v>
      </c>
      <c r="P34" s="214">
        <v>3</v>
      </c>
      <c r="Q34" s="214">
        <v>4</v>
      </c>
      <c r="R34" s="215"/>
      <c r="S34" s="216" t="s">
        <v>108</v>
      </c>
      <c r="T34" s="217"/>
      <c r="U34" s="218"/>
      <c r="V34" s="219"/>
    </row>
    <row r="35" spans="1:22" ht="12" customHeight="1">
      <c r="A35" s="196" t="s">
        <v>105</v>
      </c>
      <c r="B35" s="198"/>
      <c r="C35" s="199"/>
      <c r="D35" s="199"/>
      <c r="E35" s="200"/>
      <c r="F35" s="198"/>
      <c r="G35" s="199"/>
      <c r="H35" s="199"/>
      <c r="I35" s="200"/>
      <c r="J35" s="198"/>
      <c r="K35" s="199"/>
      <c r="L35" s="199"/>
      <c r="M35" s="200"/>
      <c r="N35" s="198"/>
      <c r="O35" s="199"/>
      <c r="P35" s="199"/>
      <c r="Q35" s="200"/>
      <c r="R35" s="210"/>
      <c r="S35" s="200"/>
      <c r="T35" s="184"/>
      <c r="U35" s="184"/>
      <c r="V35" s="220">
        <f>SUM(B30:V30,B35:S35)</f>
        <v>44</v>
      </c>
    </row>
    <row r="36" spans="1:22" ht="12" customHeight="1">
      <c r="A36" s="196" t="s">
        <v>106</v>
      </c>
      <c r="B36" s="203"/>
      <c r="C36" s="204"/>
      <c r="D36" s="204"/>
      <c r="E36" s="205"/>
      <c r="F36" s="203"/>
      <c r="G36" s="204"/>
      <c r="H36" s="204"/>
      <c r="I36" s="205"/>
      <c r="J36" s="203"/>
      <c r="K36" s="204"/>
      <c r="L36" s="204"/>
      <c r="M36" s="205"/>
      <c r="N36" s="203"/>
      <c r="O36" s="204"/>
      <c r="P36" s="204"/>
      <c r="Q36" s="205"/>
      <c r="R36" s="221"/>
      <c r="S36" s="205"/>
      <c r="T36" s="184"/>
      <c r="U36" s="184"/>
      <c r="V36" s="220">
        <f>SUM(B31:V31,B36:S36)</f>
        <v>44</v>
      </c>
    </row>
    <row r="37" spans="1:22" ht="12" customHeight="1">
      <c r="A37" s="222" t="s">
        <v>109</v>
      </c>
      <c r="B37" s="223"/>
      <c r="C37" s="224"/>
      <c r="D37" s="224"/>
      <c r="E37" s="224"/>
      <c r="F37" s="224"/>
      <c r="G37" s="223" t="s">
        <v>110</v>
      </c>
      <c r="H37" s="223"/>
      <c r="I37" s="225"/>
      <c r="J37" s="225"/>
      <c r="K37" s="178"/>
      <c r="L37" s="226">
        <v>5</v>
      </c>
      <c r="M37" s="227" t="s">
        <v>111</v>
      </c>
      <c r="N37" s="225"/>
      <c r="O37" s="228" t="s">
        <v>112</v>
      </c>
      <c r="P37" s="225"/>
      <c r="Q37" s="223"/>
      <c r="R37" s="225"/>
      <c r="S37" s="226">
        <v>24</v>
      </c>
      <c r="T37" s="227" t="s">
        <v>113</v>
      </c>
      <c r="U37" s="179"/>
      <c r="V37" s="180"/>
    </row>
    <row r="38" spans="1:22" ht="12" customHeight="1">
      <c r="A38" s="160" t="s">
        <v>114</v>
      </c>
      <c r="B38" s="229"/>
      <c r="C38" s="229"/>
      <c r="D38" s="230" t="s">
        <v>18</v>
      </c>
      <c r="E38" s="231"/>
      <c r="F38" s="231" t="s">
        <v>115</v>
      </c>
      <c r="G38" s="232"/>
      <c r="H38" s="233"/>
      <c r="I38" s="161" t="s">
        <v>19</v>
      </c>
      <c r="J38" s="234"/>
      <c r="K38" s="235"/>
      <c r="L38" s="231"/>
      <c r="M38" s="236"/>
      <c r="N38" s="237"/>
      <c r="O38" s="161" t="s">
        <v>20</v>
      </c>
      <c r="P38" s="235"/>
      <c r="Q38" s="235"/>
      <c r="R38" s="235"/>
      <c r="S38" s="238"/>
      <c r="T38" s="238"/>
      <c r="U38" s="184"/>
      <c r="V38" s="185"/>
    </row>
    <row r="39" spans="1:22" ht="12" customHeight="1">
      <c r="A39" s="160" t="s">
        <v>116</v>
      </c>
      <c r="B39" s="229"/>
      <c r="C39" s="229"/>
      <c r="D39" s="230" t="str">
        <f>D38</f>
        <v>FY 2002</v>
      </c>
      <c r="E39" s="231"/>
      <c r="F39" s="239" t="s">
        <v>117</v>
      </c>
      <c r="G39" s="240"/>
      <c r="H39" s="233"/>
      <c r="I39" s="161" t="str">
        <f>I38</f>
        <v>FY 2003</v>
      </c>
      <c r="J39" s="234"/>
      <c r="K39" s="235"/>
      <c r="L39" s="235"/>
      <c r="M39" s="236"/>
      <c r="N39" s="237"/>
      <c r="O39" s="161" t="str">
        <f>O38</f>
        <v>FY 2004</v>
      </c>
      <c r="P39" s="235"/>
      <c r="Q39" s="235"/>
      <c r="R39" s="235"/>
      <c r="S39" s="238"/>
      <c r="T39" s="238"/>
      <c r="U39" s="184"/>
      <c r="V39" s="185"/>
    </row>
    <row r="40" spans="1:22" ht="2.25" customHeight="1" thickBot="1">
      <c r="A40" s="241"/>
      <c r="B40" s="242"/>
      <c r="C40" s="242"/>
      <c r="D40" s="242"/>
      <c r="E40" s="242"/>
      <c r="F40" s="242"/>
      <c r="G40" s="242"/>
      <c r="H40" s="242"/>
      <c r="I40" s="242"/>
      <c r="J40" s="242"/>
      <c r="K40" s="242"/>
      <c r="L40" s="242"/>
      <c r="M40" s="242"/>
      <c r="N40" s="242"/>
      <c r="O40" s="242"/>
      <c r="P40" s="242"/>
      <c r="Q40" s="242"/>
      <c r="R40" s="242"/>
      <c r="S40" s="242"/>
      <c r="T40" s="58"/>
      <c r="U40" s="58"/>
      <c r="V40" s="59"/>
    </row>
    <row r="41" ht="12" customHeight="1">
      <c r="E41" s="161"/>
    </row>
    <row r="42" s="62" customFormat="1" ht="12" customHeight="1"/>
    <row r="43" s="62" customFormat="1" ht="12" customHeight="1"/>
    <row r="44" s="62" customFormat="1" ht="12" customHeight="1"/>
    <row r="45" s="62" customFormat="1" ht="12" customHeight="1"/>
    <row r="46" s="62" customFormat="1" ht="12" customHeight="1"/>
    <row r="47" s="62" customFormat="1" ht="12" customHeight="1"/>
    <row r="48" s="62" customFormat="1" ht="12" customHeight="1"/>
    <row r="49" s="62" customFormat="1" ht="10.5" customHeight="1">
      <c r="F49" s="161"/>
    </row>
    <row r="50" s="62" customFormat="1" ht="10.5" customHeight="1"/>
    <row r="51" s="62" customFormat="1" ht="10.5" customHeight="1"/>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sheetData>
  <printOptions horizontalCentered="1" verticalCentered="1"/>
  <pageMargins left="0.5" right="0.5" top="0.75" bottom="0.5" header="0.5" footer="0.25"/>
  <pageSetup blackAndWhite="1" horizontalDpi="300" verticalDpi="300" orientation="landscape" r:id="rId2"/>
  <headerFooter alignWithMargins="0">
    <oddFooter>&amp;C&amp;8 Item No. 10 &amp;8 Page &amp;P of &amp;N&amp;R&amp;8Exhibit P-3a Individual Modification</oddFooter>
  </headerFooter>
  <drawing r:id="rId1"/>
</worksheet>
</file>

<file path=xl/worksheets/sheet9.xml><?xml version="1.0" encoding="utf-8"?>
<worksheet xmlns="http://schemas.openxmlformats.org/spreadsheetml/2006/main" xmlns:r="http://schemas.openxmlformats.org/officeDocument/2006/relationships">
  <dimension ref="A1:AF40"/>
  <sheetViews>
    <sheetView showGridLines="0" workbookViewId="0" topLeftCell="A19">
      <selection activeCell="M36" sqref="M36"/>
    </sheetView>
  </sheetViews>
  <sheetFormatPr defaultColWidth="9.140625" defaultRowHeight="12.75"/>
  <cols>
    <col min="1" max="1" width="10.28125" style="0" customWidth="1"/>
    <col min="2" max="2" width="11.421875" style="0" customWidth="1"/>
    <col min="3" max="3" width="4.8515625" style="0" customWidth="1"/>
    <col min="4" max="4" width="5.7109375" style="0" customWidth="1"/>
    <col min="5" max="5" width="4.8515625" style="0" customWidth="1"/>
    <col min="6" max="6" width="5.7109375" style="0" customWidth="1"/>
    <col min="7" max="7" width="4.8515625" style="0" customWidth="1"/>
    <col min="8" max="8" width="5.7109375" style="0" customWidth="1"/>
    <col min="9" max="9" width="4.8515625" style="0" customWidth="1"/>
    <col min="10" max="10" width="5.7109375" style="0" customWidth="1"/>
    <col min="11" max="11" width="4.8515625" style="0" customWidth="1"/>
    <col min="12" max="12" width="5.7109375" style="0" customWidth="1"/>
    <col min="13" max="13" width="4.8515625" style="0" customWidth="1"/>
    <col min="14" max="14" width="5.7109375" style="0" customWidth="1"/>
    <col min="15" max="15" width="4.8515625" style="0" customWidth="1"/>
    <col min="16" max="16" width="5.7109375" style="0" customWidth="1"/>
    <col min="17" max="17" width="4.8515625" style="0" customWidth="1"/>
    <col min="18" max="18" width="5.7109375" style="0" customWidth="1"/>
    <col min="19" max="19" width="5.140625" style="0" customWidth="1"/>
    <col min="20" max="20" width="5.7109375" style="0" customWidth="1"/>
    <col min="21" max="21" width="5.8515625" style="0" customWidth="1"/>
    <col min="22" max="22" width="5.7109375" style="0" customWidth="1"/>
    <col min="23" max="16384" width="8.8515625" style="0" customWidth="1"/>
  </cols>
  <sheetData>
    <row r="1" spans="1:32" ht="12" customHeight="1" thickBot="1">
      <c r="A1" s="154"/>
      <c r="B1" s="155"/>
      <c r="C1" s="155"/>
      <c r="D1" s="155"/>
      <c r="E1" s="155"/>
      <c r="F1" s="155"/>
      <c r="G1" s="135"/>
      <c r="H1" s="155"/>
      <c r="I1" s="75" t="s">
        <v>98</v>
      </c>
      <c r="J1" s="155"/>
      <c r="K1" s="155"/>
      <c r="L1" s="155"/>
      <c r="M1" s="155"/>
      <c r="N1" s="155"/>
      <c r="O1" s="155"/>
      <c r="P1" s="155"/>
      <c r="Q1" s="155"/>
      <c r="R1" s="156" t="s">
        <v>72</v>
      </c>
      <c r="S1" s="157">
        <v>37288</v>
      </c>
      <c r="T1" s="158"/>
      <c r="U1" s="158"/>
      <c r="V1" s="159"/>
      <c r="Z1" s="7"/>
      <c r="AF1">
        <v>31002257</v>
      </c>
    </row>
    <row r="2" spans="1:32" ht="10.5" customHeight="1">
      <c r="A2" s="160"/>
      <c r="B2" s="161"/>
      <c r="C2" s="161"/>
      <c r="D2" s="161"/>
      <c r="E2" s="161"/>
      <c r="F2" s="161"/>
      <c r="G2" s="161"/>
      <c r="H2" s="161"/>
      <c r="I2" s="161"/>
      <c r="J2" s="161"/>
      <c r="K2" s="161"/>
      <c r="L2" s="161"/>
      <c r="M2" s="161"/>
      <c r="N2" s="161"/>
      <c r="O2" s="161"/>
      <c r="P2" s="161"/>
      <c r="Q2" s="161"/>
      <c r="R2" s="161"/>
      <c r="S2" s="161"/>
      <c r="T2" s="161"/>
      <c r="U2" s="161"/>
      <c r="V2" s="163"/>
      <c r="AF2" t="s">
        <v>4</v>
      </c>
    </row>
    <row r="3" spans="1:32" ht="10.5" customHeight="1">
      <c r="A3" s="164" t="s">
        <v>118</v>
      </c>
      <c r="B3" s="165"/>
      <c r="C3" s="165"/>
      <c r="D3" s="165"/>
      <c r="E3" s="165"/>
      <c r="F3" s="165"/>
      <c r="G3" s="165"/>
      <c r="H3" s="165"/>
      <c r="I3" s="165"/>
      <c r="J3" s="165"/>
      <c r="K3" s="165"/>
      <c r="L3" s="165"/>
      <c r="M3" s="165"/>
      <c r="N3" s="165"/>
      <c r="O3" s="165"/>
      <c r="P3" s="165"/>
      <c r="Q3" s="165"/>
      <c r="R3" s="165"/>
      <c r="S3" s="165"/>
      <c r="T3" s="165"/>
      <c r="U3" s="165"/>
      <c r="V3" s="166"/>
      <c r="AF3" t="s">
        <v>7</v>
      </c>
    </row>
    <row r="4" spans="1:22" ht="10.5" customHeight="1">
      <c r="A4" s="160"/>
      <c r="B4" s="161"/>
      <c r="C4" s="161"/>
      <c r="D4" s="161"/>
      <c r="E4" s="161"/>
      <c r="F4" s="161"/>
      <c r="G4" s="161"/>
      <c r="H4" s="161"/>
      <c r="I4" s="161"/>
      <c r="J4" s="161"/>
      <c r="K4" s="161"/>
      <c r="L4" s="161"/>
      <c r="M4" s="161"/>
      <c r="N4" s="161"/>
      <c r="O4" s="161"/>
      <c r="P4" s="161"/>
      <c r="Q4" s="161"/>
      <c r="R4" s="161"/>
      <c r="S4" s="161"/>
      <c r="T4" s="161"/>
      <c r="U4" s="161"/>
      <c r="V4" s="163"/>
    </row>
    <row r="5" spans="1:32" ht="10.5" customHeight="1">
      <c r="A5" s="160" t="s">
        <v>119</v>
      </c>
      <c r="B5" s="161"/>
      <c r="C5" s="161"/>
      <c r="D5" s="161"/>
      <c r="E5" s="161"/>
      <c r="F5" s="161"/>
      <c r="G5" s="161"/>
      <c r="H5" s="161"/>
      <c r="I5" s="161"/>
      <c r="J5" s="161"/>
      <c r="K5" s="161"/>
      <c r="L5" s="161"/>
      <c r="M5" s="161"/>
      <c r="N5" s="161"/>
      <c r="O5" s="161"/>
      <c r="P5" s="161"/>
      <c r="Q5" s="161"/>
      <c r="R5" s="161"/>
      <c r="S5" s="161"/>
      <c r="T5" s="161"/>
      <c r="U5" s="161"/>
      <c r="V5" s="163"/>
      <c r="AF5" t="s">
        <v>13</v>
      </c>
    </row>
    <row r="6" spans="1:32" ht="10.5" customHeight="1">
      <c r="A6" s="160"/>
      <c r="B6" s="161"/>
      <c r="C6" s="243" t="s">
        <v>16</v>
      </c>
      <c r="D6" s="244"/>
      <c r="E6" s="161"/>
      <c r="F6" s="161"/>
      <c r="G6" s="161"/>
      <c r="H6" s="161"/>
      <c r="I6" s="161"/>
      <c r="J6" s="161"/>
      <c r="K6" s="161"/>
      <c r="L6" s="161"/>
      <c r="M6" s="161"/>
      <c r="N6" s="161"/>
      <c r="O6" s="161"/>
      <c r="P6" s="161"/>
      <c r="Q6" s="161"/>
      <c r="R6" s="161"/>
      <c r="S6" s="161"/>
      <c r="T6" s="161"/>
      <c r="U6" s="161"/>
      <c r="V6" s="163"/>
      <c r="AF6">
        <v>31002257</v>
      </c>
    </row>
    <row r="7" spans="1:22" ht="10.5" customHeight="1">
      <c r="A7" s="160"/>
      <c r="B7" s="161"/>
      <c r="C7" s="245" t="s">
        <v>120</v>
      </c>
      <c r="D7" s="246"/>
      <c r="E7" s="247" t="s">
        <v>17</v>
      </c>
      <c r="F7" s="248"/>
      <c r="G7" s="247" t="s">
        <v>18</v>
      </c>
      <c r="H7" s="248"/>
      <c r="I7" s="247" t="s">
        <v>19</v>
      </c>
      <c r="J7" s="248"/>
      <c r="K7" s="247" t="s">
        <v>20</v>
      </c>
      <c r="L7" s="248"/>
      <c r="M7" s="247" t="s">
        <v>21</v>
      </c>
      <c r="N7" s="248"/>
      <c r="O7" s="247" t="s">
        <v>22</v>
      </c>
      <c r="P7" s="248"/>
      <c r="Q7" s="247" t="s">
        <v>23</v>
      </c>
      <c r="R7" s="248"/>
      <c r="S7" s="249" t="s">
        <v>95</v>
      </c>
      <c r="T7" s="250"/>
      <c r="U7" s="249" t="s">
        <v>71</v>
      </c>
      <c r="V7" s="251"/>
    </row>
    <row r="8" spans="1:22" ht="10.5" customHeight="1">
      <c r="A8" s="160"/>
      <c r="B8" s="161"/>
      <c r="C8" s="252" t="s">
        <v>50</v>
      </c>
      <c r="D8" s="253" t="s">
        <v>121</v>
      </c>
      <c r="E8" s="252" t="s">
        <v>50</v>
      </c>
      <c r="F8" s="253" t="s">
        <v>121</v>
      </c>
      <c r="G8" s="252" t="s">
        <v>50</v>
      </c>
      <c r="H8" s="253" t="s">
        <v>121</v>
      </c>
      <c r="I8" s="252" t="s">
        <v>50</v>
      </c>
      <c r="J8" s="253" t="s">
        <v>121</v>
      </c>
      <c r="K8" s="252" t="s">
        <v>50</v>
      </c>
      <c r="L8" s="253" t="s">
        <v>121</v>
      </c>
      <c r="M8" s="252" t="s">
        <v>50</v>
      </c>
      <c r="N8" s="253" t="s">
        <v>121</v>
      </c>
      <c r="O8" s="252" t="s">
        <v>50</v>
      </c>
      <c r="P8" s="253" t="s">
        <v>121</v>
      </c>
      <c r="Q8" s="252" t="s">
        <v>50</v>
      </c>
      <c r="R8" s="253" t="s">
        <v>121</v>
      </c>
      <c r="S8" s="252" t="s">
        <v>50</v>
      </c>
      <c r="T8" s="253" t="s">
        <v>121</v>
      </c>
      <c r="U8" s="252" t="s">
        <v>50</v>
      </c>
      <c r="V8" s="254" t="s">
        <v>121</v>
      </c>
    </row>
    <row r="9" spans="1:22" ht="12" customHeight="1">
      <c r="A9" s="255" t="s">
        <v>122</v>
      </c>
      <c r="B9" s="94"/>
      <c r="C9" s="256"/>
      <c r="D9" s="257"/>
      <c r="E9" s="256"/>
      <c r="F9" s="257"/>
      <c r="G9" s="256"/>
      <c r="H9" s="257"/>
      <c r="I9" s="256"/>
      <c r="J9" s="257"/>
      <c r="K9" s="256"/>
      <c r="L9" s="257"/>
      <c r="M9" s="256"/>
      <c r="N9" s="257"/>
      <c r="O9" s="256"/>
      <c r="P9" s="257"/>
      <c r="Q9" s="256"/>
      <c r="R9" s="257"/>
      <c r="S9" s="256"/>
      <c r="T9" s="257"/>
      <c r="U9" s="258">
        <f aca="true" t="shared" si="0" ref="U9:U37">SUM(C9,E9,G9,I9,K9,M9,O9,Q9,S9)</f>
        <v>0</v>
      </c>
      <c r="V9" s="259">
        <f aca="true" t="shared" si="1" ref="V9:V37">SUM(D9,F9,H9,J9,L9,N9,P9,R9,T9)</f>
        <v>0</v>
      </c>
    </row>
    <row r="10" spans="1:22" ht="12" customHeight="1">
      <c r="A10" s="255" t="s">
        <v>123</v>
      </c>
      <c r="B10" s="94"/>
      <c r="C10" s="256"/>
      <c r="D10" s="257"/>
      <c r="E10" s="256"/>
      <c r="F10" s="257"/>
      <c r="G10" s="256"/>
      <c r="H10" s="257"/>
      <c r="I10" s="256"/>
      <c r="J10" s="257"/>
      <c r="K10" s="256"/>
      <c r="L10" s="257"/>
      <c r="M10" s="256"/>
      <c r="N10" s="257"/>
      <c r="O10" s="256"/>
      <c r="P10" s="257"/>
      <c r="Q10" s="256"/>
      <c r="R10" s="257"/>
      <c r="S10" s="256"/>
      <c r="T10" s="257"/>
      <c r="U10" s="258">
        <f t="shared" si="0"/>
        <v>0</v>
      </c>
      <c r="V10" s="259">
        <f t="shared" si="1"/>
        <v>0</v>
      </c>
    </row>
    <row r="11" spans="1:22" ht="12" customHeight="1">
      <c r="A11" s="255" t="s">
        <v>124</v>
      </c>
      <c r="B11" s="94"/>
      <c r="C11" s="256">
        <v>36</v>
      </c>
      <c r="D11" s="257">
        <v>218</v>
      </c>
      <c r="E11" s="256">
        <v>4</v>
      </c>
      <c r="F11" s="257">
        <v>27.2</v>
      </c>
      <c r="G11" s="256">
        <v>4</v>
      </c>
      <c r="H11" s="257">
        <v>37.8</v>
      </c>
      <c r="I11" s="256"/>
      <c r="J11" s="257"/>
      <c r="K11" s="256"/>
      <c r="L11" s="257"/>
      <c r="M11" s="256"/>
      <c r="N11" s="257"/>
      <c r="O11" s="256"/>
      <c r="P11" s="257"/>
      <c r="Q11" s="256"/>
      <c r="R11" s="257"/>
      <c r="S11" s="256"/>
      <c r="T11" s="257"/>
      <c r="U11" s="258">
        <f t="shared" si="0"/>
        <v>44</v>
      </c>
      <c r="V11" s="259">
        <f t="shared" si="1"/>
        <v>283</v>
      </c>
    </row>
    <row r="12" spans="1:22" ht="12" customHeight="1">
      <c r="A12" s="255" t="s">
        <v>125</v>
      </c>
      <c r="B12" s="94"/>
      <c r="C12" s="256"/>
      <c r="D12" s="257"/>
      <c r="E12" s="256"/>
      <c r="F12" s="257"/>
      <c r="G12" s="256"/>
      <c r="H12" s="257"/>
      <c r="I12" s="256"/>
      <c r="J12" s="257"/>
      <c r="K12" s="256"/>
      <c r="L12" s="257"/>
      <c r="M12" s="256"/>
      <c r="N12" s="257"/>
      <c r="O12" s="256"/>
      <c r="P12" s="257"/>
      <c r="Q12" s="256"/>
      <c r="R12" s="257"/>
      <c r="S12" s="256"/>
      <c r="T12" s="257"/>
      <c r="U12" s="258">
        <f t="shared" si="0"/>
        <v>0</v>
      </c>
      <c r="V12" s="259">
        <f t="shared" si="1"/>
        <v>0</v>
      </c>
    </row>
    <row r="13" spans="1:22" ht="12" customHeight="1">
      <c r="A13" s="255" t="s">
        <v>126</v>
      </c>
      <c r="B13" s="94"/>
      <c r="C13" s="256"/>
      <c r="D13" s="257"/>
      <c r="E13" s="256"/>
      <c r="F13" s="257"/>
      <c r="G13" s="256"/>
      <c r="H13" s="257"/>
      <c r="I13" s="256"/>
      <c r="J13" s="257"/>
      <c r="K13" s="256"/>
      <c r="L13" s="257"/>
      <c r="M13" s="256"/>
      <c r="N13" s="257"/>
      <c r="O13" s="256"/>
      <c r="P13" s="257"/>
      <c r="Q13" s="256"/>
      <c r="R13" s="257"/>
      <c r="S13" s="256"/>
      <c r="T13" s="257"/>
      <c r="U13" s="258">
        <f t="shared" si="0"/>
        <v>0</v>
      </c>
      <c r="V13" s="259">
        <f t="shared" si="1"/>
        <v>0</v>
      </c>
    </row>
    <row r="14" spans="1:22" ht="12" customHeight="1">
      <c r="A14" s="255" t="s">
        <v>127</v>
      </c>
      <c r="B14" s="94"/>
      <c r="C14" s="256"/>
      <c r="D14" s="257"/>
      <c r="E14" s="256"/>
      <c r="F14" s="257"/>
      <c r="G14" s="256"/>
      <c r="H14" s="257"/>
      <c r="I14" s="256"/>
      <c r="J14" s="257"/>
      <c r="K14" s="256"/>
      <c r="L14" s="257"/>
      <c r="M14" s="256"/>
      <c r="N14" s="257"/>
      <c r="O14" s="256"/>
      <c r="P14" s="257"/>
      <c r="Q14" s="256"/>
      <c r="R14" s="257"/>
      <c r="S14" s="256"/>
      <c r="T14" s="257"/>
      <c r="U14" s="258">
        <f t="shared" si="0"/>
        <v>0</v>
      </c>
      <c r="V14" s="259">
        <f t="shared" si="1"/>
        <v>0</v>
      </c>
    </row>
    <row r="15" spans="1:22" ht="12" customHeight="1">
      <c r="A15" s="255" t="s">
        <v>128</v>
      </c>
      <c r="B15" s="94"/>
      <c r="C15" s="256"/>
      <c r="D15" s="257">
        <v>35.7</v>
      </c>
      <c r="E15" s="256"/>
      <c r="F15" s="257"/>
      <c r="G15" s="256"/>
      <c r="H15" s="257"/>
      <c r="I15" s="256"/>
      <c r="J15" s="257"/>
      <c r="K15" s="256"/>
      <c r="L15" s="257"/>
      <c r="M15" s="256"/>
      <c r="N15" s="257"/>
      <c r="O15" s="256"/>
      <c r="P15" s="257"/>
      <c r="Q15" s="256"/>
      <c r="R15" s="257"/>
      <c r="S15" s="256"/>
      <c r="T15" s="257"/>
      <c r="U15" s="258">
        <f t="shared" si="0"/>
        <v>0</v>
      </c>
      <c r="V15" s="259">
        <f t="shared" si="1"/>
        <v>35.7</v>
      </c>
    </row>
    <row r="16" spans="1:22" ht="12" customHeight="1">
      <c r="A16" s="255" t="s">
        <v>129</v>
      </c>
      <c r="B16" s="94"/>
      <c r="C16" s="256"/>
      <c r="D16" s="257"/>
      <c r="E16" s="256"/>
      <c r="F16" s="257"/>
      <c r="G16" s="256"/>
      <c r="H16" s="257"/>
      <c r="I16" s="256"/>
      <c r="J16" s="257"/>
      <c r="K16" s="256"/>
      <c r="L16" s="257"/>
      <c r="M16" s="256"/>
      <c r="N16" s="257"/>
      <c r="O16" s="256"/>
      <c r="P16" s="257"/>
      <c r="Q16" s="256"/>
      <c r="R16" s="257"/>
      <c r="S16" s="256"/>
      <c r="T16" s="257"/>
      <c r="U16" s="258">
        <f t="shared" si="0"/>
        <v>0</v>
      </c>
      <c r="V16" s="259">
        <f t="shared" si="1"/>
        <v>0</v>
      </c>
    </row>
    <row r="17" spans="1:22" ht="12" customHeight="1">
      <c r="A17" s="255" t="s">
        <v>130</v>
      </c>
      <c r="B17" s="94"/>
      <c r="C17" s="256"/>
      <c r="D17" s="257"/>
      <c r="E17" s="256"/>
      <c r="F17" s="257"/>
      <c r="G17" s="256"/>
      <c r="H17" s="257"/>
      <c r="I17" s="256"/>
      <c r="J17" s="257"/>
      <c r="K17" s="256"/>
      <c r="L17" s="257"/>
      <c r="M17" s="256"/>
      <c r="N17" s="257"/>
      <c r="O17" s="256"/>
      <c r="P17" s="257"/>
      <c r="Q17" s="256"/>
      <c r="R17" s="257"/>
      <c r="S17" s="256"/>
      <c r="T17" s="257"/>
      <c r="U17" s="258">
        <f t="shared" si="0"/>
        <v>0</v>
      </c>
      <c r="V17" s="259">
        <f t="shared" si="1"/>
        <v>0</v>
      </c>
    </row>
    <row r="18" spans="1:22" ht="12" customHeight="1">
      <c r="A18" s="255" t="s">
        <v>131</v>
      </c>
      <c r="B18" s="94"/>
      <c r="C18" s="256"/>
      <c r="D18" s="257"/>
      <c r="E18" s="256"/>
      <c r="F18" s="257"/>
      <c r="G18" s="256"/>
      <c r="H18" s="257"/>
      <c r="I18" s="256"/>
      <c r="J18" s="257"/>
      <c r="K18" s="256"/>
      <c r="L18" s="257"/>
      <c r="M18" s="256"/>
      <c r="N18" s="257"/>
      <c r="O18" s="256"/>
      <c r="P18" s="257"/>
      <c r="Q18" s="256"/>
      <c r="R18" s="257"/>
      <c r="S18" s="256"/>
      <c r="T18" s="257"/>
      <c r="U18" s="258">
        <f t="shared" si="0"/>
        <v>0</v>
      </c>
      <c r="V18" s="259">
        <f t="shared" si="1"/>
        <v>0</v>
      </c>
    </row>
    <row r="19" spans="1:22" ht="12" customHeight="1">
      <c r="A19" s="255" t="s">
        <v>132</v>
      </c>
      <c r="B19" s="94"/>
      <c r="C19" s="256"/>
      <c r="D19" s="257"/>
      <c r="E19" s="256"/>
      <c r="F19" s="257"/>
      <c r="G19" s="256"/>
      <c r="H19" s="257"/>
      <c r="I19" s="256"/>
      <c r="J19" s="257"/>
      <c r="K19" s="256"/>
      <c r="L19" s="257"/>
      <c r="M19" s="256"/>
      <c r="N19" s="257"/>
      <c r="O19" s="256"/>
      <c r="P19" s="257"/>
      <c r="Q19" s="256"/>
      <c r="R19" s="257"/>
      <c r="S19" s="256"/>
      <c r="T19" s="257"/>
      <c r="U19" s="258">
        <f t="shared" si="0"/>
        <v>0</v>
      </c>
      <c r="V19" s="259">
        <f t="shared" si="1"/>
        <v>0</v>
      </c>
    </row>
    <row r="20" spans="1:22" ht="12" customHeight="1">
      <c r="A20" s="255" t="s">
        <v>133</v>
      </c>
      <c r="B20" s="94"/>
      <c r="C20" s="256"/>
      <c r="D20" s="257"/>
      <c r="E20" s="256"/>
      <c r="F20" s="257"/>
      <c r="G20" s="256"/>
      <c r="H20" s="257"/>
      <c r="I20" s="256"/>
      <c r="J20" s="257"/>
      <c r="K20" s="256"/>
      <c r="L20" s="257"/>
      <c r="M20" s="256"/>
      <c r="N20" s="257"/>
      <c r="O20" s="256"/>
      <c r="P20" s="257"/>
      <c r="Q20" s="256"/>
      <c r="R20" s="257"/>
      <c r="S20" s="256"/>
      <c r="T20" s="257"/>
      <c r="U20" s="258">
        <f t="shared" si="0"/>
        <v>0</v>
      </c>
      <c r="V20" s="259">
        <f t="shared" si="1"/>
        <v>0</v>
      </c>
    </row>
    <row r="21" spans="1:22" ht="12" customHeight="1">
      <c r="A21" s="255" t="s">
        <v>134</v>
      </c>
      <c r="B21" s="94"/>
      <c r="C21" s="256"/>
      <c r="D21" s="257"/>
      <c r="E21" s="256"/>
      <c r="F21" s="257"/>
      <c r="G21" s="256"/>
      <c r="H21" s="257"/>
      <c r="I21" s="256"/>
      <c r="J21" s="257"/>
      <c r="K21" s="256"/>
      <c r="L21" s="257"/>
      <c r="M21" s="256"/>
      <c r="N21" s="257"/>
      <c r="O21" s="256"/>
      <c r="P21" s="257"/>
      <c r="Q21" s="256"/>
      <c r="R21" s="257"/>
      <c r="S21" s="256"/>
      <c r="T21" s="257"/>
      <c r="U21" s="258">
        <f t="shared" si="0"/>
        <v>0</v>
      </c>
      <c r="V21" s="259">
        <f t="shared" si="1"/>
        <v>0</v>
      </c>
    </row>
    <row r="22" spans="1:22" ht="12" customHeight="1">
      <c r="A22" s="255"/>
      <c r="B22" s="152"/>
      <c r="C22" s="256"/>
      <c r="D22" s="257"/>
      <c r="E22" s="256"/>
      <c r="F22" s="257"/>
      <c r="G22" s="256"/>
      <c r="H22" s="257"/>
      <c r="I22" s="256"/>
      <c r="J22" s="257"/>
      <c r="K22" s="256"/>
      <c r="L22" s="257"/>
      <c r="M22" s="256"/>
      <c r="N22" s="257"/>
      <c r="O22" s="256"/>
      <c r="P22" s="257"/>
      <c r="Q22" s="256"/>
      <c r="R22" s="257"/>
      <c r="S22" s="256"/>
      <c r="T22" s="257"/>
      <c r="U22" s="258">
        <f t="shared" si="0"/>
        <v>0</v>
      </c>
      <c r="V22" s="259">
        <f t="shared" si="1"/>
        <v>0</v>
      </c>
    </row>
    <row r="23" spans="1:22" ht="12" customHeight="1">
      <c r="A23" s="255"/>
      <c r="B23" s="152"/>
      <c r="C23" s="256"/>
      <c r="D23" s="257"/>
      <c r="E23" s="256"/>
      <c r="F23" s="257"/>
      <c r="G23" s="256"/>
      <c r="H23" s="257"/>
      <c r="I23" s="256"/>
      <c r="J23" s="257"/>
      <c r="K23" s="256"/>
      <c r="L23" s="257"/>
      <c r="M23" s="256"/>
      <c r="N23" s="257"/>
      <c r="O23" s="256"/>
      <c r="P23" s="257"/>
      <c r="Q23" s="256"/>
      <c r="R23" s="257"/>
      <c r="S23" s="256"/>
      <c r="T23" s="257"/>
      <c r="U23" s="258">
        <f t="shared" si="0"/>
        <v>0</v>
      </c>
      <c r="V23" s="259">
        <f t="shared" si="1"/>
        <v>0</v>
      </c>
    </row>
    <row r="24" spans="1:22" ht="12" customHeight="1">
      <c r="A24" s="255"/>
      <c r="B24" s="94"/>
      <c r="C24" s="256"/>
      <c r="D24" s="257"/>
      <c r="E24" s="256"/>
      <c r="F24" s="257"/>
      <c r="G24" s="256"/>
      <c r="H24" s="257"/>
      <c r="I24" s="256"/>
      <c r="J24" s="257"/>
      <c r="K24" s="256"/>
      <c r="L24" s="257"/>
      <c r="M24" s="256"/>
      <c r="N24" s="257"/>
      <c r="O24" s="256"/>
      <c r="P24" s="257"/>
      <c r="Q24" s="256"/>
      <c r="R24" s="257"/>
      <c r="S24" s="256"/>
      <c r="T24" s="257"/>
      <c r="U24" s="258">
        <f t="shared" si="0"/>
        <v>0</v>
      </c>
      <c r="V24" s="259">
        <f t="shared" si="1"/>
        <v>0</v>
      </c>
    </row>
    <row r="25" spans="1:22" ht="12" customHeight="1">
      <c r="A25" s="255"/>
      <c r="B25" s="94"/>
      <c r="C25" s="256"/>
      <c r="D25" s="257"/>
      <c r="E25" s="256"/>
      <c r="F25" s="257"/>
      <c r="G25" s="256"/>
      <c r="H25" s="257"/>
      <c r="I25" s="256"/>
      <c r="J25" s="257"/>
      <c r="K25" s="256"/>
      <c r="L25" s="257"/>
      <c r="M25" s="256"/>
      <c r="N25" s="257"/>
      <c r="O25" s="256"/>
      <c r="P25" s="257"/>
      <c r="Q25" s="256"/>
      <c r="R25" s="257"/>
      <c r="S25" s="256"/>
      <c r="T25" s="257"/>
      <c r="U25" s="258">
        <f t="shared" si="0"/>
        <v>0</v>
      </c>
      <c r="V25" s="259">
        <f t="shared" si="1"/>
        <v>0</v>
      </c>
    </row>
    <row r="26" spans="1:22" ht="12" customHeight="1">
      <c r="A26" s="255"/>
      <c r="B26" s="94"/>
      <c r="C26" s="256"/>
      <c r="D26" s="257"/>
      <c r="E26" s="256"/>
      <c r="F26" s="257"/>
      <c r="G26" s="256"/>
      <c r="H26" s="257"/>
      <c r="I26" s="256"/>
      <c r="J26" s="257"/>
      <c r="K26" s="256"/>
      <c r="L26" s="257"/>
      <c r="M26" s="256"/>
      <c r="N26" s="257"/>
      <c r="O26" s="256"/>
      <c r="P26" s="257"/>
      <c r="Q26" s="256"/>
      <c r="R26" s="257"/>
      <c r="S26" s="256"/>
      <c r="T26" s="257"/>
      <c r="U26" s="258">
        <f t="shared" si="0"/>
        <v>0</v>
      </c>
      <c r="V26" s="259">
        <f t="shared" si="1"/>
        <v>0</v>
      </c>
    </row>
    <row r="27" spans="1:22" ht="12" customHeight="1">
      <c r="A27" s="255"/>
      <c r="B27" s="94"/>
      <c r="C27" s="256"/>
      <c r="D27" s="257"/>
      <c r="E27" s="256"/>
      <c r="F27" s="257"/>
      <c r="G27" s="256"/>
      <c r="H27" s="257"/>
      <c r="I27" s="256"/>
      <c r="J27" s="257"/>
      <c r="K27" s="256"/>
      <c r="L27" s="257"/>
      <c r="M27" s="256"/>
      <c r="N27" s="257"/>
      <c r="O27" s="256"/>
      <c r="P27" s="257"/>
      <c r="Q27" s="256"/>
      <c r="R27" s="257"/>
      <c r="S27" s="256"/>
      <c r="T27" s="257"/>
      <c r="U27" s="258">
        <f t="shared" si="0"/>
        <v>0</v>
      </c>
      <c r="V27" s="259">
        <f t="shared" si="1"/>
        <v>0</v>
      </c>
    </row>
    <row r="28" spans="1:22" ht="12" customHeight="1">
      <c r="A28" s="255" t="s">
        <v>135</v>
      </c>
      <c r="B28" s="94"/>
      <c r="C28" s="256"/>
      <c r="D28" s="257"/>
      <c r="E28" s="256"/>
      <c r="F28" s="257"/>
      <c r="G28" s="256"/>
      <c r="H28" s="257"/>
      <c r="I28" s="256"/>
      <c r="J28" s="257"/>
      <c r="K28" s="256"/>
      <c r="L28" s="257"/>
      <c r="M28" s="256"/>
      <c r="N28" s="257"/>
      <c r="O28" s="256"/>
      <c r="P28" s="257"/>
      <c r="Q28" s="256"/>
      <c r="R28" s="257"/>
      <c r="S28" s="256"/>
      <c r="T28" s="257"/>
      <c r="U28" s="258">
        <f t="shared" si="0"/>
        <v>0</v>
      </c>
      <c r="V28" s="259">
        <f t="shared" si="1"/>
        <v>0</v>
      </c>
    </row>
    <row r="29" spans="1:22" ht="12" customHeight="1">
      <c r="A29" s="255" t="s">
        <v>136</v>
      </c>
      <c r="B29" s="94"/>
      <c r="C29" s="256">
        <v>36</v>
      </c>
      <c r="D29" s="257">
        <v>29.1</v>
      </c>
      <c r="E29" s="256"/>
      <c r="F29" s="257"/>
      <c r="G29" s="256"/>
      <c r="H29" s="257"/>
      <c r="I29" s="256"/>
      <c r="J29" s="257"/>
      <c r="K29" s="256"/>
      <c r="L29" s="257"/>
      <c r="M29" s="256"/>
      <c r="N29" s="257"/>
      <c r="O29" s="256"/>
      <c r="P29" s="257"/>
      <c r="Q29" s="256"/>
      <c r="R29" s="257"/>
      <c r="S29" s="256"/>
      <c r="T29" s="257"/>
      <c r="U29" s="258">
        <f t="shared" si="0"/>
        <v>36</v>
      </c>
      <c r="V29" s="259">
        <f t="shared" si="1"/>
        <v>29.1</v>
      </c>
    </row>
    <row r="30" spans="1:22" ht="12" customHeight="1">
      <c r="A30" s="255" t="s">
        <v>137</v>
      </c>
      <c r="B30" s="94"/>
      <c r="C30" s="256"/>
      <c r="D30" s="257"/>
      <c r="E30" s="256">
        <v>4</v>
      </c>
      <c r="F30" s="257">
        <v>3.7</v>
      </c>
      <c r="G30" s="256"/>
      <c r="H30" s="257"/>
      <c r="I30" s="256"/>
      <c r="J30" s="257"/>
      <c r="K30" s="256"/>
      <c r="L30" s="257"/>
      <c r="M30" s="256"/>
      <c r="N30" s="257"/>
      <c r="O30" s="256"/>
      <c r="P30" s="257"/>
      <c r="Q30" s="256"/>
      <c r="R30" s="257"/>
      <c r="S30" s="256"/>
      <c r="T30" s="257"/>
      <c r="U30" s="258">
        <f t="shared" si="0"/>
        <v>4</v>
      </c>
      <c r="V30" s="259">
        <f t="shared" si="1"/>
        <v>3.7</v>
      </c>
    </row>
    <row r="31" spans="1:22" ht="12" customHeight="1">
      <c r="A31" s="255" t="s">
        <v>138</v>
      </c>
      <c r="B31" s="94"/>
      <c r="C31" s="256"/>
      <c r="D31" s="257"/>
      <c r="E31" s="256"/>
      <c r="F31" s="257"/>
      <c r="G31" s="256">
        <v>4</v>
      </c>
      <c r="H31" s="257">
        <v>5.3</v>
      </c>
      <c r="I31" s="256"/>
      <c r="J31" s="257"/>
      <c r="K31" s="256"/>
      <c r="L31" s="257"/>
      <c r="M31" s="256"/>
      <c r="N31" s="257"/>
      <c r="O31" s="256"/>
      <c r="P31" s="257"/>
      <c r="Q31" s="256"/>
      <c r="R31" s="257"/>
      <c r="S31" s="256"/>
      <c r="T31" s="257"/>
      <c r="U31" s="258">
        <f t="shared" si="0"/>
        <v>4</v>
      </c>
      <c r="V31" s="259">
        <f t="shared" si="1"/>
        <v>5.3</v>
      </c>
    </row>
    <row r="32" spans="1:22" ht="12" customHeight="1">
      <c r="A32" s="255" t="s">
        <v>139</v>
      </c>
      <c r="B32" s="94"/>
      <c r="C32" s="256"/>
      <c r="D32" s="257"/>
      <c r="E32" s="256"/>
      <c r="F32" s="257"/>
      <c r="G32" s="256"/>
      <c r="H32" s="257"/>
      <c r="I32" s="256"/>
      <c r="J32" s="257"/>
      <c r="K32" s="256"/>
      <c r="L32" s="257"/>
      <c r="M32" s="256"/>
      <c r="N32" s="257"/>
      <c r="O32" s="256"/>
      <c r="P32" s="257"/>
      <c r="Q32" s="256"/>
      <c r="R32" s="257"/>
      <c r="S32" s="256"/>
      <c r="T32" s="257"/>
      <c r="U32" s="258">
        <f t="shared" si="0"/>
        <v>0</v>
      </c>
      <c r="V32" s="259">
        <f t="shared" si="1"/>
        <v>0</v>
      </c>
    </row>
    <row r="33" spans="1:22" ht="12" customHeight="1">
      <c r="A33" s="255" t="s">
        <v>140</v>
      </c>
      <c r="B33" s="94"/>
      <c r="C33" s="256"/>
      <c r="D33" s="257"/>
      <c r="E33" s="256"/>
      <c r="F33" s="257"/>
      <c r="G33" s="256"/>
      <c r="H33" s="257"/>
      <c r="I33" s="256"/>
      <c r="J33" s="257"/>
      <c r="K33" s="256"/>
      <c r="L33" s="257"/>
      <c r="M33" s="256"/>
      <c r="N33" s="257"/>
      <c r="O33" s="256"/>
      <c r="P33" s="257"/>
      <c r="Q33" s="256"/>
      <c r="R33" s="257"/>
      <c r="S33" s="256"/>
      <c r="T33" s="257"/>
      <c r="U33" s="258">
        <f t="shared" si="0"/>
        <v>0</v>
      </c>
      <c r="V33" s="259">
        <f t="shared" si="1"/>
        <v>0</v>
      </c>
    </row>
    <row r="34" spans="1:22" ht="12" customHeight="1">
      <c r="A34" s="255" t="s">
        <v>141</v>
      </c>
      <c r="B34" s="94"/>
      <c r="C34" s="256"/>
      <c r="D34" s="257"/>
      <c r="E34" s="256"/>
      <c r="F34" s="257"/>
      <c r="G34" s="256"/>
      <c r="H34" s="257"/>
      <c r="I34" s="256"/>
      <c r="J34" s="257"/>
      <c r="K34" s="256"/>
      <c r="L34" s="257"/>
      <c r="M34" s="256"/>
      <c r="N34" s="257"/>
      <c r="O34" s="256"/>
      <c r="P34" s="257"/>
      <c r="Q34" s="256"/>
      <c r="R34" s="257"/>
      <c r="S34" s="256"/>
      <c r="T34" s="257"/>
      <c r="U34" s="258">
        <f t="shared" si="0"/>
        <v>0</v>
      </c>
      <c r="V34" s="259">
        <f t="shared" si="1"/>
        <v>0</v>
      </c>
    </row>
    <row r="35" spans="1:22" ht="12" customHeight="1">
      <c r="A35" s="255" t="s">
        <v>142</v>
      </c>
      <c r="B35" s="94"/>
      <c r="C35" s="256"/>
      <c r="D35" s="257"/>
      <c r="E35" s="256"/>
      <c r="F35" s="257"/>
      <c r="G35" s="256"/>
      <c r="H35" s="257"/>
      <c r="I35" s="256"/>
      <c r="J35" s="257"/>
      <c r="K35" s="256"/>
      <c r="L35" s="257"/>
      <c r="M35" s="256"/>
      <c r="N35" s="257"/>
      <c r="O35" s="256"/>
      <c r="P35" s="257"/>
      <c r="Q35" s="256"/>
      <c r="R35" s="257"/>
      <c r="S35" s="256"/>
      <c r="T35" s="257"/>
      <c r="U35" s="258">
        <f t="shared" si="0"/>
        <v>0</v>
      </c>
      <c r="V35" s="259">
        <f t="shared" si="1"/>
        <v>0</v>
      </c>
    </row>
    <row r="36" spans="1:22" ht="12" customHeight="1">
      <c r="A36" s="255" t="s">
        <v>143</v>
      </c>
      <c r="B36" s="94"/>
      <c r="C36" s="256"/>
      <c r="D36" s="257"/>
      <c r="E36" s="256"/>
      <c r="F36" s="257"/>
      <c r="G36" s="256"/>
      <c r="H36" s="257"/>
      <c r="I36" s="256"/>
      <c r="J36" s="257"/>
      <c r="K36" s="256"/>
      <c r="L36" s="257"/>
      <c r="M36" s="256"/>
      <c r="N36" s="257"/>
      <c r="O36" s="256"/>
      <c r="P36" s="257"/>
      <c r="Q36" s="256"/>
      <c r="R36" s="257"/>
      <c r="S36" s="256"/>
      <c r="T36" s="257"/>
      <c r="U36" s="258">
        <f t="shared" si="0"/>
        <v>0</v>
      </c>
      <c r="V36" s="259">
        <f t="shared" si="1"/>
        <v>0</v>
      </c>
    </row>
    <row r="37" spans="1:22" ht="12" customHeight="1">
      <c r="A37" s="255" t="s">
        <v>144</v>
      </c>
      <c r="B37" s="94"/>
      <c r="C37" s="260"/>
      <c r="D37" s="261"/>
      <c r="E37" s="260"/>
      <c r="F37" s="261"/>
      <c r="G37" s="260"/>
      <c r="H37" s="261"/>
      <c r="I37" s="260"/>
      <c r="J37" s="261"/>
      <c r="K37" s="260"/>
      <c r="L37" s="261"/>
      <c r="M37" s="260"/>
      <c r="N37" s="261"/>
      <c r="O37" s="260"/>
      <c r="P37" s="261"/>
      <c r="Q37" s="260"/>
      <c r="R37" s="261"/>
      <c r="S37" s="260"/>
      <c r="T37" s="261"/>
      <c r="U37" s="258">
        <f t="shared" si="0"/>
        <v>0</v>
      </c>
      <c r="V37" s="262">
        <f t="shared" si="1"/>
        <v>0</v>
      </c>
    </row>
    <row r="38" spans="1:22" ht="12" customHeight="1">
      <c r="A38" s="160" t="s">
        <v>145</v>
      </c>
      <c r="B38" s="161"/>
      <c r="C38" s="263">
        <f aca="true" t="shared" si="2" ref="C38:V38">SUM(C29:C37)</f>
        <v>36</v>
      </c>
      <c r="D38" s="264">
        <f t="shared" si="2"/>
        <v>29.1</v>
      </c>
      <c r="E38" s="263">
        <f t="shared" si="2"/>
        <v>4</v>
      </c>
      <c r="F38" s="264">
        <f t="shared" si="2"/>
        <v>3.7</v>
      </c>
      <c r="G38" s="263">
        <f t="shared" si="2"/>
        <v>4</v>
      </c>
      <c r="H38" s="264">
        <f t="shared" si="2"/>
        <v>5.3</v>
      </c>
      <c r="I38" s="263">
        <f t="shared" si="2"/>
        <v>0</v>
      </c>
      <c r="J38" s="264">
        <f t="shared" si="2"/>
        <v>0</v>
      </c>
      <c r="K38" s="263">
        <f t="shared" si="2"/>
        <v>0</v>
      </c>
      <c r="L38" s="264">
        <f t="shared" si="2"/>
        <v>0</v>
      </c>
      <c r="M38" s="263">
        <f t="shared" si="2"/>
        <v>0</v>
      </c>
      <c r="N38" s="264">
        <f t="shared" si="2"/>
        <v>0</v>
      </c>
      <c r="O38" s="263">
        <f t="shared" si="2"/>
        <v>0</v>
      </c>
      <c r="P38" s="264">
        <f t="shared" si="2"/>
        <v>0</v>
      </c>
      <c r="Q38" s="263">
        <f t="shared" si="2"/>
        <v>0</v>
      </c>
      <c r="R38" s="264">
        <f t="shared" si="2"/>
        <v>0</v>
      </c>
      <c r="S38" s="263">
        <f t="shared" si="2"/>
        <v>0</v>
      </c>
      <c r="T38" s="264">
        <f t="shared" si="2"/>
        <v>0</v>
      </c>
      <c r="U38" s="263">
        <f t="shared" si="2"/>
        <v>44</v>
      </c>
      <c r="V38" s="265">
        <f t="shared" si="2"/>
        <v>38.1</v>
      </c>
    </row>
    <row r="39" spans="1:22" ht="10.5" customHeight="1">
      <c r="A39" s="160" t="s">
        <v>146</v>
      </c>
      <c r="C39" s="266"/>
      <c r="D39" s="264">
        <f>SUM(D11:D37)</f>
        <v>282.8</v>
      </c>
      <c r="E39" s="266"/>
      <c r="F39" s="264">
        <f>SUM(F11:F37)</f>
        <v>30.9</v>
      </c>
      <c r="G39" s="266"/>
      <c r="H39" s="264">
        <f>SUM(H11:H37)</f>
        <v>43.099999999999994</v>
      </c>
      <c r="I39" s="266"/>
      <c r="J39" s="264">
        <f>SUM(J11:J37)</f>
        <v>0</v>
      </c>
      <c r="K39" s="266"/>
      <c r="L39" s="264">
        <f>SUM(L11:L37)</f>
        <v>0</v>
      </c>
      <c r="M39" s="266"/>
      <c r="N39" s="264">
        <f>SUM(N11:N37)</f>
        <v>0</v>
      </c>
      <c r="O39" s="266"/>
      <c r="P39" s="264">
        <f>SUM(P11:P37)</f>
        <v>0</v>
      </c>
      <c r="Q39" s="266"/>
      <c r="R39" s="264">
        <f>SUM(R11:R37)</f>
        <v>0</v>
      </c>
      <c r="S39" s="266"/>
      <c r="T39" s="264">
        <f>SUM(T11:T37)</f>
        <v>0</v>
      </c>
      <c r="U39" s="263"/>
      <c r="V39" s="265">
        <f>SUM(V11:V37)</f>
        <v>356.8</v>
      </c>
    </row>
    <row r="40" spans="1:22" s="60" customFormat="1" ht="3" customHeight="1" thickBot="1">
      <c r="A40" s="267"/>
      <c r="B40" s="268"/>
      <c r="C40" s="268"/>
      <c r="D40" s="268"/>
      <c r="E40" s="268"/>
      <c r="F40" s="268"/>
      <c r="G40" s="268"/>
      <c r="H40" s="268"/>
      <c r="I40" s="268"/>
      <c r="J40" s="269"/>
      <c r="K40" s="268"/>
      <c r="L40" s="268"/>
      <c r="M40" s="268"/>
      <c r="N40" s="268"/>
      <c r="O40" s="268"/>
      <c r="P40" s="268"/>
      <c r="Q40" s="268"/>
      <c r="R40" s="268"/>
      <c r="S40" s="268"/>
      <c r="T40" s="268"/>
      <c r="U40" s="268"/>
      <c r="V40" s="270"/>
    </row>
    <row r="41" ht="10.5" customHeight="1"/>
    <row r="42" s="62" customFormat="1" ht="11.25"/>
    <row r="43" s="62" customFormat="1" ht="11.25"/>
    <row r="44" s="62" customFormat="1" ht="11.25"/>
    <row r="45" s="62" customFormat="1" ht="11.25"/>
    <row r="46" s="62" customFormat="1" ht="11.25"/>
    <row r="47" s="62" customFormat="1" ht="11.25"/>
    <row r="48" s="62" customFormat="1" ht="11.25"/>
    <row r="49" s="62" customFormat="1" ht="11.25"/>
    <row r="50" s="62" customFormat="1" ht="11.25"/>
    <row r="51" s="62" customFormat="1" ht="11.25"/>
    <row r="52" s="62" customFormat="1" ht="11.25"/>
    <row r="53" s="62" customFormat="1" ht="11.25"/>
    <row r="54" s="62" customFormat="1" ht="11.25"/>
    <row r="55" s="62" customFormat="1" ht="11.25"/>
    <row r="56" s="62" customFormat="1" ht="11.25"/>
    <row r="57" s="62" customFormat="1" ht="11.25"/>
    <row r="58" s="62" customFormat="1" ht="11.25"/>
    <row r="59" s="62" customFormat="1" ht="11.25"/>
    <row r="60" s="62" customFormat="1" ht="11.25"/>
    <row r="61" s="62" customFormat="1" ht="11.25"/>
    <row r="62" s="62" customFormat="1" ht="11.25"/>
    <row r="63" s="62" customFormat="1" ht="11.25"/>
    <row r="64" s="62" customFormat="1" ht="11.25"/>
    <row r="65" s="62" customFormat="1" ht="11.25"/>
    <row r="66" s="62" customFormat="1" ht="11.25"/>
    <row r="67" s="62" customFormat="1" ht="11.25"/>
    <row r="68" s="62" customFormat="1" ht="11.25"/>
    <row r="69" s="62" customFormat="1" ht="11.25"/>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row r="158" s="62" customFormat="1" ht="11.25"/>
    <row r="159" s="62" customFormat="1" ht="11.25"/>
    <row r="160" s="62" customFormat="1" ht="11.25"/>
    <row r="161" s="62" customFormat="1" ht="11.25"/>
    <row r="162" s="62" customFormat="1" ht="11.25"/>
    <row r="163" s="62" customFormat="1" ht="11.25"/>
    <row r="164" s="62" customFormat="1" ht="11.25"/>
    <row r="165" s="62" customFormat="1" ht="11.25"/>
    <row r="166" s="62" customFormat="1" ht="11.25"/>
    <row r="167" s="62" customFormat="1" ht="11.25"/>
    <row r="168" s="62" customFormat="1" ht="11.25"/>
    <row r="169" s="62" customFormat="1" ht="11.25"/>
    <row r="170" s="62" customFormat="1" ht="11.25"/>
    <row r="171" s="62" customFormat="1" ht="11.25"/>
    <row r="172" s="62" customFormat="1" ht="11.25"/>
    <row r="173" s="62" customFormat="1" ht="11.25"/>
    <row r="174" s="62" customFormat="1" ht="11.25"/>
    <row r="175" s="62" customFormat="1" ht="11.25"/>
    <row r="176" s="62" customFormat="1" ht="11.25"/>
    <row r="177" s="62" customFormat="1" ht="11.25"/>
    <row r="178" s="62" customFormat="1" ht="11.25"/>
    <row r="179" s="62" customFormat="1" ht="11.25"/>
    <row r="180" s="62" customFormat="1" ht="11.25"/>
    <row r="181" s="62" customFormat="1" ht="11.25"/>
    <row r="182" s="62" customFormat="1" ht="11.25"/>
    <row r="183" s="62" customFormat="1" ht="11.25"/>
    <row r="184" s="62" customFormat="1" ht="11.25"/>
    <row r="185" s="62" customFormat="1" ht="11.25"/>
    <row r="186" s="62" customFormat="1" ht="11.25"/>
    <row r="187" s="62" customFormat="1" ht="11.25"/>
    <row r="188" s="62" customFormat="1" ht="11.25"/>
    <row r="189" s="62" customFormat="1" ht="11.25"/>
    <row r="190" s="62" customFormat="1" ht="11.25"/>
    <row r="191" s="62" customFormat="1" ht="11.25"/>
    <row r="192" s="62" customFormat="1" ht="11.25"/>
    <row r="193" s="62" customFormat="1" ht="11.25"/>
    <row r="194" s="62" customFormat="1" ht="11.25"/>
    <row r="195" s="62" customFormat="1" ht="11.25"/>
    <row r="196" s="62" customFormat="1" ht="11.25"/>
    <row r="197" s="62" customFormat="1" ht="11.25"/>
    <row r="198" s="62" customFormat="1" ht="11.25"/>
    <row r="199" s="62" customFormat="1" ht="11.25"/>
    <row r="200" s="62" customFormat="1" ht="11.25"/>
    <row r="201" s="62" customFormat="1" ht="11.25"/>
    <row r="202" s="62" customFormat="1" ht="11.25"/>
    <row r="203" s="62" customFormat="1" ht="11.25"/>
    <row r="204" s="62" customFormat="1" ht="11.25"/>
    <row r="205" s="62" customFormat="1" ht="11.25"/>
    <row r="206" s="62" customFormat="1" ht="11.25"/>
    <row r="207" s="62" customFormat="1" ht="11.25"/>
    <row r="208" s="62" customFormat="1" ht="11.25"/>
    <row r="209" s="62" customFormat="1" ht="11.25"/>
    <row r="210" s="62" customFormat="1" ht="11.25"/>
    <row r="211" s="62" customFormat="1" ht="11.25"/>
    <row r="212" s="62" customFormat="1" ht="11.25"/>
    <row r="213" s="62" customFormat="1" ht="11.25"/>
    <row r="214" s="62" customFormat="1" ht="11.25"/>
    <row r="215" s="62" customFormat="1" ht="11.25"/>
    <row r="216" s="62" customFormat="1" ht="11.25"/>
    <row r="217" s="62" customFormat="1" ht="11.25"/>
    <row r="218" s="62" customFormat="1" ht="11.25"/>
  </sheetData>
  <sheetProtection sheet="1" objects="1" scenarios="1"/>
  <printOptions horizontalCentered="1" verticalCentered="1"/>
  <pageMargins left="0.75" right="0.75" top="0.75" bottom="0.5" header="0.5" footer="0.25"/>
  <pageSetup blackAndWhite="1" horizontalDpi="300" verticalDpi="300" orientation="landscape" scale="95" r:id="rId2"/>
  <headerFooter alignWithMargins="0">
    <oddFooter>&amp;C&amp;8 Item No. 10 &amp;8 Page &amp;P of &amp;N&amp;R&amp;8Exhibit P-3a Individual Modification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Lawing-DB</dc:creator>
  <cp:keywords/>
  <dc:description/>
  <cp:lastModifiedBy>deckerd</cp:lastModifiedBy>
  <cp:lastPrinted>2002-02-20T13:06:16Z</cp:lastPrinted>
  <dcterms:created xsi:type="dcterms:W3CDTF">2001-12-18T16:07:08Z</dcterms:created>
  <dcterms:modified xsi:type="dcterms:W3CDTF">2002-02-20T13:06:37Z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