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05" windowWidth="15360" windowHeight="8040"/>
  </bookViews>
  <sheets>
    <sheet name="DD1416_Harris_3FEC69B5-142" sheetId="2" r:id="rId1"/>
  </sheets>
  <definedNames>
    <definedName name="_xlnm.Print_Titles" localSheetId="0">'DD1416_Harris_3FEC69B5-142'!$1:$7</definedName>
  </definedNames>
  <calcPr calcId="145621" fullCalcOnLoad="1"/>
</workbook>
</file>

<file path=xl/calcChain.xml><?xml version="1.0" encoding="utf-8"?>
<calcChain xmlns="http://schemas.openxmlformats.org/spreadsheetml/2006/main">
  <c r="K49" i="2" l="1"/>
  <c r="E49" i="2"/>
  <c r="I49" i="2"/>
  <c r="K28" i="2"/>
  <c r="L48" i="2"/>
  <c r="K51" i="2"/>
  <c r="E51" i="2"/>
  <c r="D49" i="2"/>
  <c r="I38" i="2"/>
  <c r="K38" i="2"/>
  <c r="E38" i="2"/>
  <c r="E28" i="2"/>
  <c r="I28" i="2"/>
  <c r="I10" i="2"/>
  <c r="I52" i="2" s="1"/>
  <c r="J10" i="2"/>
  <c r="K10" i="2"/>
  <c r="K52" i="2" s="1"/>
  <c r="E10" i="2"/>
  <c r="E52" i="2" s="1"/>
  <c r="D38" i="2"/>
  <c r="J50" i="2"/>
  <c r="J51" i="2"/>
  <c r="L47" i="2"/>
  <c r="J42" i="2"/>
  <c r="L42" i="2" s="1"/>
  <c r="L49" i="2" s="1"/>
  <c r="L50" i="2"/>
  <c r="L51" i="2" s="1"/>
  <c r="L46" i="2"/>
  <c r="L45" i="2"/>
  <c r="L41" i="2"/>
  <c r="L40" i="2"/>
  <c r="L39" i="2"/>
  <c r="L37" i="2"/>
  <c r="L36" i="2"/>
  <c r="L35" i="2"/>
  <c r="L34" i="2"/>
  <c r="L31" i="2"/>
  <c r="L30" i="2"/>
  <c r="L29" i="2"/>
  <c r="L38" i="2"/>
  <c r="L27" i="2"/>
  <c r="L26" i="2"/>
  <c r="L25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9" i="2"/>
  <c r="L8" i="2"/>
  <c r="L10" i="2" s="1"/>
  <c r="L52" i="2" s="1"/>
  <c r="D28" i="2"/>
  <c r="D51" i="2"/>
  <c r="D10" i="2"/>
  <c r="D52" i="2" s="1"/>
  <c r="L28" i="2"/>
  <c r="J49" i="2" l="1"/>
  <c r="J52" i="2" s="1"/>
</calcChain>
</file>

<file path=xl/sharedStrings.xml><?xml version="1.0" encoding="utf-8"?>
<sst xmlns="http://schemas.openxmlformats.org/spreadsheetml/2006/main" count="142" uniqueCount="130">
  <si>
    <t>Report of Programs</t>
  </si>
  <si>
    <t>(Dollars in Thousands)</t>
  </si>
  <si>
    <t>Account:</t>
  </si>
  <si>
    <t>Weapons Procurement, Navy  10/12</t>
  </si>
  <si>
    <t>Cong.</t>
  </si>
  <si>
    <t>Special</t>
  </si>
  <si>
    <t>Interest</t>
  </si>
  <si>
    <t>Budget</t>
  </si>
  <si>
    <t>Line</t>
  </si>
  <si>
    <t>Item</t>
  </si>
  <si>
    <t>Budget Line Item Title</t>
  </si>
  <si>
    <t>President's</t>
  </si>
  <si>
    <t>Request</t>
  </si>
  <si>
    <t>Appropriation</t>
  </si>
  <si>
    <t>Distribution of</t>
  </si>
  <si>
    <t>Congressional</t>
  </si>
  <si>
    <t>Adjustments</t>
  </si>
  <si>
    <t>Required by</t>
  </si>
  <si>
    <t>Supps/</t>
  </si>
  <si>
    <t>Rescissions</t>
  </si>
  <si>
    <t>Prior</t>
  </si>
  <si>
    <t>Liability</t>
  </si>
  <si>
    <t>Above</t>
  </si>
  <si>
    <t>Threshold</t>
  </si>
  <si>
    <t>Reprog.</t>
  </si>
  <si>
    <t>Below</t>
  </si>
  <si>
    <t>Net</t>
  </si>
  <si>
    <t>Program</t>
  </si>
  <si>
    <t>1250</t>
  </si>
  <si>
    <t>1350</t>
  </si>
  <si>
    <t>BA 01: Ballistic Missiles</t>
  </si>
  <si>
    <t>2101</t>
  </si>
  <si>
    <t>2206</t>
  </si>
  <si>
    <t>2209</t>
  </si>
  <si>
    <t>2230</t>
  </si>
  <si>
    <t>2234</t>
  </si>
  <si>
    <t>Standard Missile  </t>
  </si>
  <si>
    <t>2242</t>
  </si>
  <si>
    <t>Rolling Airframe Missile (RAM)  </t>
  </si>
  <si>
    <t>2254</t>
  </si>
  <si>
    <t>Hellfire  S3.</t>
  </si>
  <si>
    <t>2280</t>
  </si>
  <si>
    <t>Aerial Targets  R2.</t>
  </si>
  <si>
    <t>2290</t>
  </si>
  <si>
    <t>Other Missile Support  </t>
  </si>
  <si>
    <t>2307</t>
  </si>
  <si>
    <t>Evolved Sea Sparrow Missile (ESSM)  </t>
  </si>
  <si>
    <t>2327</t>
  </si>
  <si>
    <t>HARM Mods  </t>
  </si>
  <si>
    <t>2356</t>
  </si>
  <si>
    <t>Standard Missiles Mods  </t>
  </si>
  <si>
    <t>2420</t>
  </si>
  <si>
    <t>Weapons Industrial Facilities  </t>
  </si>
  <si>
    <t>*</t>
  </si>
  <si>
    <t>(Allegany Ballistic Laboratory Facility Restoration Plan)</t>
  </si>
  <si>
    <t>( 9,471)</t>
  </si>
  <si>
    <t>(9,471)</t>
  </si>
  <si>
    <t>2433</t>
  </si>
  <si>
    <t xml:space="preserve">2433C </t>
  </si>
  <si>
    <t>2500</t>
  </si>
  <si>
    <t>BA 02: Other Missiles</t>
  </si>
  <si>
    <t>2410</t>
  </si>
  <si>
    <t>3141</t>
  </si>
  <si>
    <t>ASW Targets  </t>
  </si>
  <si>
    <t>3215</t>
  </si>
  <si>
    <t>(Intelligent Graphics Torpedo Test Set Troubleshooting Maintainers Aid)</t>
  </si>
  <si>
    <t>(Lightweight Torpedo P5U Test Equipment Modernization)</t>
  </si>
  <si>
    <t>( 3,828)</t>
  </si>
  <si>
    <t>(3,828)</t>
  </si>
  <si>
    <t>3225</t>
  </si>
  <si>
    <t>MK-48 Torpedo ADCAP Mods  </t>
  </si>
  <si>
    <t>3231</t>
  </si>
  <si>
    <t>Quickstrike Mine  </t>
  </si>
  <si>
    <t>3301</t>
  </si>
  <si>
    <t>3302</t>
  </si>
  <si>
    <t>ASW Range Support  </t>
  </si>
  <si>
    <t>BA 03: Torpedoes and Related Equipment</t>
  </si>
  <si>
    <t>4129</t>
  </si>
  <si>
    <t>Small Arms and Weapons  </t>
  </si>
  <si>
    <t>4205</t>
  </si>
  <si>
    <t>Close-In Wpns Sys (CIWS) Mods  </t>
  </si>
  <si>
    <t>4206</t>
  </si>
  <si>
    <t>4217</t>
  </si>
  <si>
    <t>(MK-110 57mm Naval Gun)</t>
  </si>
  <si>
    <t>( 1,994)</t>
  </si>
  <si>
    <t>(MK-38 Minor Caliber Gun System)</t>
  </si>
  <si>
    <t>( 2,991)</t>
  </si>
  <si>
    <t>4223</t>
  </si>
  <si>
    <t>4225</t>
  </si>
  <si>
    <t>Airborne Mine Neutralization Systems  </t>
  </si>
  <si>
    <t>BA 04: Other Weapons</t>
  </si>
  <si>
    <t>6120</t>
  </si>
  <si>
    <t>BA 06: Spares and Repair Parts</t>
  </si>
  <si>
    <t>TOTAL</t>
  </si>
  <si>
    <t>Requirement:</t>
  </si>
  <si>
    <t>1. Funds required to support an urgent, higher priority, requirement.</t>
  </si>
  <si>
    <t>2. Funds required for price growth associated with program 'X'.</t>
  </si>
  <si>
    <t>3. Funds required to finance additional operational requirements associated with the Global War on Terrorism and/or Operation Iraqi Freedom.</t>
  </si>
  <si>
    <t>4. Funds required to fund operational and fielding requirements.</t>
  </si>
  <si>
    <t>Sources:</t>
  </si>
  <si>
    <t>1. Funds are available because the requirement has been satisfied and funds are available to support higher priority items.</t>
  </si>
  <si>
    <t>2. Funds are available due to contract savings because costs to procure items were less than budgeted.</t>
  </si>
  <si>
    <t>3. Funds are available based on current execution of the program and can be reprogrammed with minimal risk to the program.</t>
  </si>
  <si>
    <t>4. Funds available because of delayed contract award.</t>
  </si>
  <si>
    <t>Statute</t>
  </si>
  <si>
    <t>Fleet Satellite Comm Follow-On   S1.</t>
  </si>
  <si>
    <t>Fleet Satellite Comm Follow-On Adv Proc (CY)   R1.</t>
  </si>
  <si>
    <t>4500</t>
  </si>
  <si>
    <t>Cancelled Account Adjustments  </t>
  </si>
  <si>
    <t>(-1,994)</t>
  </si>
  <si>
    <t>(-)</t>
  </si>
  <si>
    <t>(-2,991)</t>
  </si>
  <si>
    <t>TRIDENT II Mods  S1.</t>
  </si>
  <si>
    <t>Missile Industrial Facilities  R1.</t>
  </si>
  <si>
    <t>Tomahawk  S1.</t>
  </si>
  <si>
    <t>Ordnance Support Equipment  S1.</t>
  </si>
  <si>
    <t>(3,988)</t>
  </si>
  <si>
    <t>AMRAAM  S1.</t>
  </si>
  <si>
    <t>First Destination Transportation  R1.</t>
  </si>
  <si>
    <t>MK-54 Torpedo Mods  R1.</t>
  </si>
  <si>
    <t>Torpedo Support Equipment  S1.</t>
  </si>
  <si>
    <t>Cruiser Modernization Weapons  S1.</t>
  </si>
  <si>
    <t>Spares and Repair Parts  R1.</t>
  </si>
  <si>
    <t>4610</t>
  </si>
  <si>
    <t>Judgment Fund  </t>
  </si>
  <si>
    <t>Sidewinder  R1.</t>
  </si>
  <si>
    <t>Coast Guard Weapons  S1.</t>
  </si>
  <si>
    <t>Gun Mount Mods  R1.</t>
  </si>
  <si>
    <t>Data as of: 30 September 2012</t>
  </si>
  <si>
    <t>JT Standoff Weapon (JSOW)  S1.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</si>
</sst>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b/>
      <sz val="10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7.5"/>
      <color theme="1"/>
      <name val="Arial"/>
      <family val="2"/>
    </font>
    <font>
      <sz val="7.5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16" applyNumberFormat="0" applyAlignment="0" applyProtection="0"/>
    <xf numFmtId="0" fontId="8" fillId="28" borderId="17" applyNumberFormat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18" applyNumberFormat="0" applyFill="0" applyAlignment="0" applyProtection="0"/>
    <xf numFmtId="0" fontId="12" fillId="0" borderId="19" applyNumberFormat="0" applyFill="0" applyAlignment="0" applyProtection="0"/>
    <xf numFmtId="0" fontId="13" fillId="0" borderId="20" applyNumberFormat="0" applyFill="0" applyAlignment="0" applyProtection="0"/>
    <xf numFmtId="0" fontId="13" fillId="0" borderId="0" applyNumberFormat="0" applyFill="0" applyBorder="0" applyAlignment="0" applyProtection="0"/>
    <xf numFmtId="0" fontId="14" fillId="30" borderId="16" applyNumberFormat="0" applyAlignment="0" applyProtection="0"/>
    <xf numFmtId="0" fontId="15" fillId="0" borderId="21" applyNumberFormat="0" applyFill="0" applyAlignment="0" applyProtection="0"/>
    <xf numFmtId="0" fontId="16" fillId="31" borderId="0" applyNumberFormat="0" applyBorder="0" applyAlignment="0" applyProtection="0"/>
    <xf numFmtId="0" fontId="4" fillId="0" borderId="0"/>
    <xf numFmtId="0" fontId="4" fillId="32" borderId="22" applyNumberFormat="0" applyFont="0" applyAlignment="0" applyProtection="0"/>
    <xf numFmtId="0" fontId="17" fillId="27" borderId="23" applyNumberFormat="0" applyAlignment="0" applyProtection="0"/>
    <xf numFmtId="0" fontId="18" fillId="0" borderId="0" applyNumberFormat="0" applyFill="0" applyBorder="0" applyAlignment="0" applyProtection="0"/>
    <xf numFmtId="0" fontId="19" fillId="0" borderId="24" applyNumberFormat="0" applyFill="0" applyAlignment="0" applyProtection="0"/>
    <xf numFmtId="0" fontId="20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/>
    <xf numFmtId="0" fontId="2" fillId="0" borderId="1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right" wrapText="1"/>
    </xf>
    <xf numFmtId="3" fontId="21" fillId="0" borderId="1" xfId="0" applyNumberFormat="1" applyFont="1" applyFill="1" applyBorder="1" applyAlignment="1">
      <alignment horizontal="right" wrapText="1"/>
    </xf>
    <xf numFmtId="0" fontId="0" fillId="0" borderId="1" xfId="0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0" fillId="0" borderId="0" xfId="0" applyFill="1"/>
    <xf numFmtId="0" fontId="22" fillId="0" borderId="25" xfId="37" applyFont="1" applyFill="1" applyBorder="1" applyAlignment="1">
      <alignment horizontal="center" wrapText="1"/>
    </xf>
    <xf numFmtId="0" fontId="22" fillId="0" borderId="25" xfId="37" applyFont="1" applyFill="1" applyBorder="1" applyAlignment="1">
      <alignment wrapText="1"/>
    </xf>
    <xf numFmtId="38" fontId="2" fillId="0" borderId="1" xfId="0" applyNumberFormat="1" applyFont="1" applyFill="1" applyBorder="1" applyAlignment="1">
      <alignment horizontal="right" wrapText="1"/>
    </xf>
    <xf numFmtId="0" fontId="22" fillId="0" borderId="25" xfId="0" applyFont="1" applyBorder="1" applyAlignment="1">
      <alignment horizontal="center" wrapText="1"/>
    </xf>
    <xf numFmtId="0" fontId="22" fillId="0" borderId="25" xfId="0" applyFont="1" applyBorder="1" applyAlignment="1">
      <alignment wrapText="1"/>
    </xf>
    <xf numFmtId="3" fontId="3" fillId="0" borderId="1" xfId="0" applyNumberFormat="1" applyFont="1" applyFill="1" applyBorder="1" applyAlignment="1">
      <alignment horizontal="right" wrapText="1"/>
    </xf>
    <xf numFmtId="0" fontId="0" fillId="0" borderId="1" xfId="0" applyFill="1" applyBorder="1" applyAlignment="1">
      <alignment horizontal="right" wrapText="1"/>
    </xf>
    <xf numFmtId="49" fontId="2" fillId="0" borderId="1" xfId="0" quotePrefix="1" applyNumberFormat="1" applyFont="1" applyFill="1" applyBorder="1" applyAlignment="1">
      <alignment horizontal="right" wrapText="1"/>
    </xf>
    <xf numFmtId="49" fontId="2" fillId="0" borderId="1" xfId="0" applyNumberFormat="1" applyFont="1" applyFill="1" applyBorder="1" applyAlignment="1">
      <alignment horizontal="right" wrapText="1"/>
    </xf>
    <xf numFmtId="49" fontId="0" fillId="0" borderId="1" xfId="0" applyNumberFormat="1" applyFill="1" applyBorder="1" applyAlignment="1">
      <alignment wrapText="1"/>
    </xf>
    <xf numFmtId="38" fontId="0" fillId="0" borderId="0" xfId="0" applyNumberFormat="1" applyFill="1"/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 2" xfId="38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showGridLines="0" tabSelected="1" zoomScaleNormal="100" workbookViewId="0">
      <pane ySplit="7" topLeftCell="A8" activePane="bottomLeft" state="frozen"/>
      <selection pane="bottomLeft" sqref="A1:L1"/>
    </sheetView>
  </sheetViews>
  <sheetFormatPr defaultRowHeight="12.75" x14ac:dyDescent="0.2"/>
  <cols>
    <col min="1" max="2" width="6.85546875" customWidth="1"/>
    <col min="3" max="3" width="39.140625" customWidth="1"/>
    <col min="4" max="4" width="8.7109375" customWidth="1"/>
    <col min="5" max="5" width="9.7109375" customWidth="1"/>
    <col min="6" max="6" width="10.42578125" customWidth="1"/>
    <col min="7" max="7" width="9.28515625" customWidth="1"/>
    <col min="8" max="8" width="9" customWidth="1"/>
    <col min="9" max="9" width="9.85546875" customWidth="1"/>
    <col min="10" max="11" width="7.42578125" customWidth="1"/>
    <col min="12" max="13" width="9.7109375" customWidth="1"/>
    <col min="14" max="14" width="9.28515625" bestFit="1" customWidth="1"/>
  </cols>
  <sheetData>
    <row r="1" spans="1:14" ht="12.75" customHeight="1" x14ac:dyDescent="0.2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</row>
    <row r="2" spans="1:14" x14ac:dyDescent="0.2">
      <c r="A2" s="31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</row>
    <row r="3" spans="1:14" x14ac:dyDescent="0.2">
      <c r="A3" s="31" t="s">
        <v>128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3"/>
    </row>
    <row r="4" spans="1:14" ht="20.25" x14ac:dyDescent="0.2">
      <c r="A4" s="7" t="s">
        <v>2</v>
      </c>
      <c r="B4" s="34" t="s">
        <v>3</v>
      </c>
      <c r="C4" s="35"/>
      <c r="D4" s="35"/>
      <c r="E4" s="35"/>
      <c r="F4" s="35"/>
      <c r="G4" s="35"/>
      <c r="H4" s="35"/>
      <c r="I4" s="35"/>
      <c r="J4" s="35"/>
      <c r="K4" s="35"/>
      <c r="L4" s="36"/>
    </row>
    <row r="5" spans="1:14" x14ac:dyDescent="0.2">
      <c r="A5" s="8" t="s">
        <v>4</v>
      </c>
      <c r="B5" s="8" t="s">
        <v>7</v>
      </c>
      <c r="C5" s="37" t="s">
        <v>10</v>
      </c>
      <c r="D5" s="8" t="s">
        <v>11</v>
      </c>
      <c r="E5" s="37" t="s">
        <v>13</v>
      </c>
      <c r="F5" s="8" t="s">
        <v>14</v>
      </c>
      <c r="G5" s="8" t="s">
        <v>16</v>
      </c>
      <c r="H5" s="8" t="s">
        <v>18</v>
      </c>
      <c r="I5" s="8" t="s">
        <v>20</v>
      </c>
      <c r="J5" s="8" t="s">
        <v>22</v>
      </c>
      <c r="K5" s="8" t="s">
        <v>25</v>
      </c>
      <c r="L5" s="8" t="s">
        <v>26</v>
      </c>
    </row>
    <row r="6" spans="1:14" ht="20.25" x14ac:dyDescent="0.2">
      <c r="A6" s="9" t="s">
        <v>5</v>
      </c>
      <c r="B6" s="9" t="s">
        <v>8</v>
      </c>
      <c r="C6" s="38"/>
      <c r="D6" s="9" t="s">
        <v>7</v>
      </c>
      <c r="E6" s="38"/>
      <c r="F6" s="9" t="s">
        <v>15</v>
      </c>
      <c r="G6" s="9" t="s">
        <v>17</v>
      </c>
      <c r="H6" s="9" t="s">
        <v>19</v>
      </c>
      <c r="I6" s="9" t="s">
        <v>21</v>
      </c>
      <c r="J6" s="9" t="s">
        <v>23</v>
      </c>
      <c r="K6" s="9" t="s">
        <v>23</v>
      </c>
      <c r="L6" s="9" t="s">
        <v>27</v>
      </c>
    </row>
    <row r="7" spans="1:14" x14ac:dyDescent="0.2">
      <c r="A7" s="10" t="s">
        <v>6</v>
      </c>
      <c r="B7" s="10" t="s">
        <v>9</v>
      </c>
      <c r="C7" s="39"/>
      <c r="D7" s="10" t="s">
        <v>12</v>
      </c>
      <c r="E7" s="39"/>
      <c r="F7" s="10" t="s">
        <v>16</v>
      </c>
      <c r="G7" s="10" t="s">
        <v>104</v>
      </c>
      <c r="H7" s="10"/>
      <c r="I7" s="10" t="s">
        <v>16</v>
      </c>
      <c r="J7" s="10" t="s">
        <v>24</v>
      </c>
      <c r="K7" s="10" t="s">
        <v>24</v>
      </c>
      <c r="L7" s="10"/>
    </row>
    <row r="8" spans="1:14" s="16" customFormat="1" x14ac:dyDescent="0.2">
      <c r="A8" s="13"/>
      <c r="B8" s="14" t="s">
        <v>28</v>
      </c>
      <c r="C8" s="15" t="s">
        <v>112</v>
      </c>
      <c r="D8" s="11">
        <v>1060504</v>
      </c>
      <c r="E8" s="11">
        <v>1052249</v>
      </c>
      <c r="F8" s="7"/>
      <c r="G8" s="7"/>
      <c r="H8" s="7"/>
      <c r="I8" s="11">
        <v>-5841</v>
      </c>
      <c r="J8" s="11">
        <v>-5314</v>
      </c>
      <c r="K8" s="7">
        <v>-621</v>
      </c>
      <c r="L8" s="12">
        <f>SUM(E8:K8)</f>
        <v>1040473</v>
      </c>
      <c r="M8" s="27"/>
      <c r="N8" s="27"/>
    </row>
    <row r="9" spans="1:14" x14ac:dyDescent="0.2">
      <c r="A9" s="3"/>
      <c r="B9" s="2" t="s">
        <v>29</v>
      </c>
      <c r="C9" s="4" t="s">
        <v>113</v>
      </c>
      <c r="D9" s="11">
        <v>3447</v>
      </c>
      <c r="E9" s="11">
        <v>3436</v>
      </c>
      <c r="F9" s="7"/>
      <c r="G9" s="7"/>
      <c r="H9" s="7"/>
      <c r="I9" s="7">
        <v>-392</v>
      </c>
      <c r="J9" s="7"/>
      <c r="K9" s="7">
        <v>554</v>
      </c>
      <c r="L9" s="11">
        <f>SUM(E9:K9)</f>
        <v>3598</v>
      </c>
      <c r="M9" s="27"/>
      <c r="N9" s="27"/>
    </row>
    <row r="10" spans="1:14" x14ac:dyDescent="0.2">
      <c r="A10" s="3"/>
      <c r="B10" s="3"/>
      <c r="C10" s="5" t="s">
        <v>30</v>
      </c>
      <c r="D10" s="22">
        <f>SUM(D8:D9)</f>
        <v>1063951</v>
      </c>
      <c r="E10" s="22">
        <f>SUM(E8:E9)</f>
        <v>1055685</v>
      </c>
      <c r="F10" s="22"/>
      <c r="G10" s="22"/>
      <c r="H10" s="22"/>
      <c r="I10" s="22">
        <f>SUM(I8:I9)</f>
        <v>-6233</v>
      </c>
      <c r="J10" s="22">
        <f>SUM(J8:J9)</f>
        <v>-5314</v>
      </c>
      <c r="K10" s="22">
        <f>SUM(K8:K9)</f>
        <v>-67</v>
      </c>
      <c r="L10" s="22">
        <f>SUM(L8:L9)</f>
        <v>1044071</v>
      </c>
      <c r="M10" s="27"/>
      <c r="N10" s="27"/>
    </row>
    <row r="11" spans="1:14" s="16" customFormat="1" x14ac:dyDescent="0.2">
      <c r="A11" s="13"/>
      <c r="B11" s="14" t="s">
        <v>31</v>
      </c>
      <c r="C11" s="15" t="s">
        <v>114</v>
      </c>
      <c r="D11" s="11">
        <v>283055</v>
      </c>
      <c r="E11" s="11">
        <v>276499</v>
      </c>
      <c r="F11" s="7"/>
      <c r="G11" s="7"/>
      <c r="H11" s="7"/>
      <c r="I11" s="7">
        <v>-168</v>
      </c>
      <c r="J11" s="7"/>
      <c r="K11" s="11">
        <v>-2067</v>
      </c>
      <c r="L11" s="11">
        <f t="shared" ref="L11:L23" si="0">SUM(E11:K11)</f>
        <v>274264</v>
      </c>
      <c r="M11" s="27"/>
      <c r="N11" s="27"/>
    </row>
    <row r="12" spans="1:14" s="16" customFormat="1" x14ac:dyDescent="0.2">
      <c r="A12" s="13"/>
      <c r="B12" s="14" t="s">
        <v>32</v>
      </c>
      <c r="C12" s="15" t="s">
        <v>117</v>
      </c>
      <c r="D12" s="11">
        <v>145506</v>
      </c>
      <c r="E12" s="11">
        <v>138079</v>
      </c>
      <c r="F12" s="7"/>
      <c r="G12" s="7"/>
      <c r="H12" s="7"/>
      <c r="I12" s="7"/>
      <c r="J12" s="7"/>
      <c r="K12" s="11">
        <v>-2820</v>
      </c>
      <c r="L12" s="11">
        <f t="shared" si="0"/>
        <v>135259</v>
      </c>
      <c r="M12" s="27"/>
      <c r="N12" s="27"/>
    </row>
    <row r="13" spans="1:14" x14ac:dyDescent="0.2">
      <c r="A13" s="3"/>
      <c r="B13" s="2" t="s">
        <v>33</v>
      </c>
      <c r="C13" s="4" t="s">
        <v>125</v>
      </c>
      <c r="D13" s="11">
        <v>56845</v>
      </c>
      <c r="E13" s="11">
        <v>53679</v>
      </c>
      <c r="F13" s="7"/>
      <c r="G13" s="7"/>
      <c r="H13" s="7"/>
      <c r="I13" s="7"/>
      <c r="J13" s="7"/>
      <c r="K13" s="11">
        <v>1000</v>
      </c>
      <c r="L13" s="11">
        <f t="shared" si="0"/>
        <v>54679</v>
      </c>
      <c r="M13" s="27"/>
      <c r="N13" s="27"/>
    </row>
    <row r="14" spans="1:14" x14ac:dyDescent="0.2">
      <c r="A14" s="3"/>
      <c r="B14" s="2" t="s">
        <v>34</v>
      </c>
      <c r="C14" s="4" t="s">
        <v>129</v>
      </c>
      <c r="D14" s="11">
        <v>145336</v>
      </c>
      <c r="E14" s="11">
        <v>141997</v>
      </c>
      <c r="F14" s="7"/>
      <c r="G14" s="7"/>
      <c r="H14" s="7"/>
      <c r="I14" s="7"/>
      <c r="J14" s="7"/>
      <c r="K14" s="7">
        <v>-114</v>
      </c>
      <c r="L14" s="11">
        <f t="shared" si="0"/>
        <v>141883</v>
      </c>
      <c r="M14" s="27"/>
      <c r="N14" s="27"/>
    </row>
    <row r="15" spans="1:14" x14ac:dyDescent="0.2">
      <c r="A15" s="3"/>
      <c r="B15" s="2" t="s">
        <v>35</v>
      </c>
      <c r="C15" s="4" t="s">
        <v>36</v>
      </c>
      <c r="D15" s="11">
        <v>249233</v>
      </c>
      <c r="E15" s="11">
        <v>188649</v>
      </c>
      <c r="F15" s="7"/>
      <c r="G15" s="7"/>
      <c r="H15" s="7"/>
      <c r="I15" s="7">
        <v>-944</v>
      </c>
      <c r="J15" s="7"/>
      <c r="K15" s="7"/>
      <c r="L15" s="11">
        <f t="shared" si="0"/>
        <v>187705</v>
      </c>
      <c r="M15" s="27"/>
      <c r="N15" s="27"/>
    </row>
    <row r="16" spans="1:14" x14ac:dyDescent="0.2">
      <c r="A16" s="3"/>
      <c r="B16" s="2" t="s">
        <v>37</v>
      </c>
      <c r="C16" s="4" t="s">
        <v>38</v>
      </c>
      <c r="D16" s="11">
        <v>74784</v>
      </c>
      <c r="E16" s="11">
        <v>69728</v>
      </c>
      <c r="F16" s="7"/>
      <c r="G16" s="7"/>
      <c r="H16" s="7"/>
      <c r="I16" s="7"/>
      <c r="J16" s="7"/>
      <c r="K16" s="7"/>
      <c r="L16" s="11">
        <f t="shared" si="0"/>
        <v>69728</v>
      </c>
      <c r="M16" s="27"/>
      <c r="N16" s="27"/>
    </row>
    <row r="17" spans="1:14" x14ac:dyDescent="0.2">
      <c r="A17" s="3"/>
      <c r="B17" s="2" t="s">
        <v>39</v>
      </c>
      <c r="C17" s="4" t="s">
        <v>40</v>
      </c>
      <c r="D17" s="11">
        <v>133111</v>
      </c>
      <c r="E17" s="11">
        <v>109928</v>
      </c>
      <c r="F17" s="11"/>
      <c r="G17" s="7"/>
      <c r="H17" s="7"/>
      <c r="I17" s="7"/>
      <c r="J17" s="7"/>
      <c r="K17" s="11">
        <v>-613</v>
      </c>
      <c r="L17" s="11">
        <f t="shared" si="0"/>
        <v>109315</v>
      </c>
      <c r="M17" s="27"/>
      <c r="N17" s="27"/>
    </row>
    <row r="18" spans="1:14" x14ac:dyDescent="0.2">
      <c r="A18" s="3"/>
      <c r="B18" s="2" t="s">
        <v>41</v>
      </c>
      <c r="C18" s="4" t="s">
        <v>42</v>
      </c>
      <c r="D18" s="11">
        <v>47003</v>
      </c>
      <c r="E18" s="11">
        <v>43349</v>
      </c>
      <c r="F18" s="7"/>
      <c r="G18" s="7"/>
      <c r="H18" s="7"/>
      <c r="I18" s="7"/>
      <c r="J18" s="7"/>
      <c r="K18" s="11">
        <v>6996</v>
      </c>
      <c r="L18" s="11">
        <f t="shared" si="0"/>
        <v>50345</v>
      </c>
      <c r="M18" s="27"/>
      <c r="N18" s="27"/>
    </row>
    <row r="19" spans="1:14" x14ac:dyDescent="0.2">
      <c r="A19" s="3"/>
      <c r="B19" s="2" t="s">
        <v>43</v>
      </c>
      <c r="C19" s="4" t="s">
        <v>44</v>
      </c>
      <c r="D19" s="11">
        <v>3928</v>
      </c>
      <c r="E19" s="11">
        <v>3916</v>
      </c>
      <c r="F19" s="7"/>
      <c r="G19" s="7"/>
      <c r="H19" s="7"/>
      <c r="I19" s="7"/>
      <c r="J19" s="7"/>
      <c r="K19" s="7"/>
      <c r="L19" s="11">
        <f t="shared" si="0"/>
        <v>3916</v>
      </c>
      <c r="M19" s="27"/>
      <c r="N19" s="27"/>
    </row>
    <row r="20" spans="1:14" x14ac:dyDescent="0.2">
      <c r="A20" s="3"/>
      <c r="B20" s="2" t="s">
        <v>45</v>
      </c>
      <c r="C20" s="4" t="s">
        <v>46</v>
      </c>
      <c r="D20" s="11">
        <v>51388</v>
      </c>
      <c r="E20" s="11">
        <v>51229</v>
      </c>
      <c r="F20" s="7"/>
      <c r="G20" s="7"/>
      <c r="H20" s="7"/>
      <c r="I20" s="7"/>
      <c r="J20" s="7"/>
      <c r="K20" s="7"/>
      <c r="L20" s="11">
        <f t="shared" si="0"/>
        <v>51229</v>
      </c>
      <c r="M20" s="27"/>
      <c r="N20" s="27"/>
    </row>
    <row r="21" spans="1:14" x14ac:dyDescent="0.2">
      <c r="A21" s="3"/>
      <c r="B21" s="2" t="s">
        <v>47</v>
      </c>
      <c r="C21" s="4" t="s">
        <v>48</v>
      </c>
      <c r="D21" s="11">
        <v>47973</v>
      </c>
      <c r="E21" s="11">
        <v>47825</v>
      </c>
      <c r="F21" s="7"/>
      <c r="G21" s="7"/>
      <c r="H21" s="7"/>
      <c r="I21" s="7"/>
      <c r="J21" s="7"/>
      <c r="K21" s="7"/>
      <c r="L21" s="11">
        <f t="shared" si="0"/>
        <v>47825</v>
      </c>
      <c r="M21" s="27"/>
      <c r="N21" s="27"/>
    </row>
    <row r="22" spans="1:14" x14ac:dyDescent="0.2">
      <c r="A22" s="3"/>
      <c r="B22" s="2" t="s">
        <v>49</v>
      </c>
      <c r="C22" s="4" t="s">
        <v>50</v>
      </c>
      <c r="D22" s="11">
        <v>81451</v>
      </c>
      <c r="E22" s="11">
        <v>81200</v>
      </c>
      <c r="F22" s="7"/>
      <c r="G22" s="7"/>
      <c r="H22" s="7"/>
      <c r="I22" s="7"/>
      <c r="J22" s="7"/>
      <c r="K22" s="7"/>
      <c r="L22" s="11">
        <f t="shared" si="0"/>
        <v>81200</v>
      </c>
      <c r="M22" s="27"/>
      <c r="N22" s="27"/>
    </row>
    <row r="23" spans="1:14" x14ac:dyDescent="0.2">
      <c r="A23" s="3"/>
      <c r="B23" s="2" t="s">
        <v>51</v>
      </c>
      <c r="C23" s="4" t="s">
        <v>52</v>
      </c>
      <c r="D23" s="11">
        <v>3211</v>
      </c>
      <c r="E23" s="11">
        <v>12672</v>
      </c>
      <c r="F23" s="7"/>
      <c r="G23" s="7"/>
      <c r="H23" s="7"/>
      <c r="I23" s="7"/>
      <c r="J23" s="7"/>
      <c r="K23" s="7"/>
      <c r="L23" s="11">
        <f t="shared" si="0"/>
        <v>12672</v>
      </c>
      <c r="M23" s="27"/>
      <c r="N23" s="27"/>
    </row>
    <row r="24" spans="1:14" x14ac:dyDescent="0.2">
      <c r="A24" s="2" t="s">
        <v>53</v>
      </c>
      <c r="B24" s="1"/>
      <c r="C24" s="4" t="s">
        <v>54</v>
      </c>
      <c r="D24" s="13"/>
      <c r="E24" s="7" t="s">
        <v>55</v>
      </c>
      <c r="F24" s="7"/>
      <c r="G24" s="7"/>
      <c r="H24" s="7"/>
      <c r="I24" s="13"/>
      <c r="J24" s="23"/>
      <c r="K24" s="13"/>
      <c r="L24" s="7" t="s">
        <v>56</v>
      </c>
      <c r="M24" s="27"/>
      <c r="N24" s="27"/>
    </row>
    <row r="25" spans="1:14" x14ac:dyDescent="0.2">
      <c r="A25" s="3"/>
      <c r="B25" s="2" t="s">
        <v>57</v>
      </c>
      <c r="C25" s="4" t="s">
        <v>105</v>
      </c>
      <c r="D25" s="11">
        <v>487280</v>
      </c>
      <c r="E25" s="11">
        <v>481104</v>
      </c>
      <c r="F25" s="7"/>
      <c r="G25" s="7"/>
      <c r="H25" s="7"/>
      <c r="I25" s="7"/>
      <c r="J25" s="7"/>
      <c r="K25" s="7">
        <v>-89</v>
      </c>
      <c r="L25" s="11">
        <f t="shared" ref="L25:L31" si="1">SUM(E25:K25)</f>
        <v>481015</v>
      </c>
      <c r="M25" s="27"/>
      <c r="N25" s="27"/>
    </row>
    <row r="26" spans="1:14" x14ac:dyDescent="0.2">
      <c r="A26" s="3"/>
      <c r="B26" s="2" t="s">
        <v>58</v>
      </c>
      <c r="C26" s="4" t="s">
        <v>106</v>
      </c>
      <c r="D26" s="11">
        <v>28847</v>
      </c>
      <c r="E26" s="11">
        <v>28758</v>
      </c>
      <c r="F26" s="7"/>
      <c r="G26" s="7"/>
      <c r="H26" s="7"/>
      <c r="I26" s="7"/>
      <c r="J26" s="7"/>
      <c r="K26" s="7">
        <v>89</v>
      </c>
      <c r="L26" s="11">
        <f t="shared" si="1"/>
        <v>28847</v>
      </c>
      <c r="M26" s="27"/>
      <c r="N26" s="27"/>
    </row>
    <row r="27" spans="1:14" x14ac:dyDescent="0.2">
      <c r="A27" s="3"/>
      <c r="B27" s="2" t="s">
        <v>59</v>
      </c>
      <c r="C27" s="4" t="s">
        <v>115</v>
      </c>
      <c r="D27" s="11">
        <v>48883</v>
      </c>
      <c r="E27" s="11">
        <v>48732</v>
      </c>
      <c r="F27" s="7"/>
      <c r="G27" s="7"/>
      <c r="H27" s="7"/>
      <c r="I27" s="7"/>
      <c r="J27" s="7"/>
      <c r="K27" s="11">
        <v>-3000</v>
      </c>
      <c r="L27" s="11">
        <f t="shared" si="1"/>
        <v>45732</v>
      </c>
      <c r="M27" s="27"/>
      <c r="N27" s="27"/>
    </row>
    <row r="28" spans="1:14" x14ac:dyDescent="0.2">
      <c r="A28" s="3"/>
      <c r="B28" s="3"/>
      <c r="C28" s="5" t="s">
        <v>60</v>
      </c>
      <c r="D28" s="22">
        <f>SUM(D11:D27)</f>
        <v>1887834</v>
      </c>
      <c r="E28" s="22">
        <f>SUM(E11:E27)</f>
        <v>1777344</v>
      </c>
      <c r="F28" s="22"/>
      <c r="G28" s="22"/>
      <c r="H28" s="22"/>
      <c r="I28" s="22">
        <f>SUM(I11:I27)</f>
        <v>-1112</v>
      </c>
      <c r="J28" s="22"/>
      <c r="K28" s="22">
        <f>SUM(K11:K27)</f>
        <v>-618</v>
      </c>
      <c r="L28" s="22">
        <f>SUM(L11:L27)</f>
        <v>1775614</v>
      </c>
      <c r="M28" s="27"/>
      <c r="N28" s="27"/>
    </row>
    <row r="29" spans="1:14" s="16" customFormat="1" x14ac:dyDescent="0.2">
      <c r="A29" s="13"/>
      <c r="B29" s="14" t="s">
        <v>61</v>
      </c>
      <c r="C29" s="15" t="s">
        <v>118</v>
      </c>
      <c r="D29" s="11">
        <v>3434</v>
      </c>
      <c r="E29" s="11">
        <v>3423</v>
      </c>
      <c r="F29" s="7"/>
      <c r="G29" s="7"/>
      <c r="H29" s="7"/>
      <c r="I29" s="7"/>
      <c r="J29" s="7"/>
      <c r="K29" s="7">
        <v>684</v>
      </c>
      <c r="L29" s="11">
        <f t="shared" si="1"/>
        <v>4107</v>
      </c>
      <c r="M29" s="27"/>
      <c r="N29" s="27"/>
    </row>
    <row r="30" spans="1:14" x14ac:dyDescent="0.2">
      <c r="A30" s="3"/>
      <c r="B30" s="2" t="s">
        <v>62</v>
      </c>
      <c r="C30" s="4" t="s">
        <v>63</v>
      </c>
      <c r="D30" s="11">
        <v>9288</v>
      </c>
      <c r="E30" s="11">
        <v>9259</v>
      </c>
      <c r="F30" s="7"/>
      <c r="G30" s="7"/>
      <c r="H30" s="7"/>
      <c r="I30" s="7">
        <v>-51</v>
      </c>
      <c r="J30" s="7"/>
      <c r="K30" s="7"/>
      <c r="L30" s="11">
        <f t="shared" si="1"/>
        <v>9208</v>
      </c>
      <c r="M30" s="27"/>
      <c r="N30" s="27"/>
    </row>
    <row r="31" spans="1:14" s="16" customFormat="1" x14ac:dyDescent="0.2">
      <c r="A31" s="13"/>
      <c r="B31" s="14" t="s">
        <v>64</v>
      </c>
      <c r="C31" s="15" t="s">
        <v>119</v>
      </c>
      <c r="D31" s="11">
        <v>94159</v>
      </c>
      <c r="E31" s="11">
        <v>89985</v>
      </c>
      <c r="F31" s="7"/>
      <c r="G31" s="7"/>
      <c r="H31" s="7"/>
      <c r="I31" s="7">
        <v>-254</v>
      </c>
      <c r="J31" s="7"/>
      <c r="K31" s="7">
        <v>254</v>
      </c>
      <c r="L31" s="11">
        <f t="shared" si="1"/>
        <v>89985</v>
      </c>
      <c r="M31" s="27"/>
      <c r="N31" s="27"/>
    </row>
    <row r="32" spans="1:14" x14ac:dyDescent="0.2">
      <c r="A32" s="2" t="s">
        <v>53</v>
      </c>
      <c r="B32" s="1"/>
      <c r="C32" s="6" t="s">
        <v>65</v>
      </c>
      <c r="D32" s="13"/>
      <c r="E32" s="24" t="s">
        <v>116</v>
      </c>
      <c r="F32" s="7"/>
      <c r="G32" s="7"/>
      <c r="H32" s="7"/>
      <c r="I32" s="13"/>
      <c r="J32" s="23"/>
      <c r="K32" s="13"/>
      <c r="L32" s="24" t="s">
        <v>116</v>
      </c>
      <c r="M32" s="27"/>
      <c r="N32" s="27"/>
    </row>
    <row r="33" spans="1:14" ht="20.25" x14ac:dyDescent="0.2">
      <c r="A33" s="2" t="s">
        <v>53</v>
      </c>
      <c r="B33" s="1"/>
      <c r="C33" s="4" t="s">
        <v>66</v>
      </c>
      <c r="D33" s="13"/>
      <c r="E33" s="7" t="s">
        <v>67</v>
      </c>
      <c r="F33" s="7"/>
      <c r="G33" s="7"/>
      <c r="H33" s="7"/>
      <c r="I33" s="13"/>
      <c r="J33" s="23"/>
      <c r="K33" s="13"/>
      <c r="L33" s="25" t="s">
        <v>68</v>
      </c>
      <c r="M33" s="27"/>
      <c r="N33" s="27"/>
    </row>
    <row r="34" spans="1:14" x14ac:dyDescent="0.2">
      <c r="A34" s="3"/>
      <c r="B34" s="2" t="s">
        <v>69</v>
      </c>
      <c r="C34" s="4" t="s">
        <v>70</v>
      </c>
      <c r="D34" s="11">
        <v>61608</v>
      </c>
      <c r="E34" s="11">
        <v>56134</v>
      </c>
      <c r="F34" s="7"/>
      <c r="G34" s="7"/>
      <c r="H34" s="7"/>
      <c r="I34" s="7"/>
      <c r="J34" s="7"/>
      <c r="K34" s="7"/>
      <c r="L34" s="11">
        <f t="shared" ref="L34:L41" si="2">SUM(E34:K34)</f>
        <v>56134</v>
      </c>
      <c r="M34" s="27"/>
      <c r="N34" s="27"/>
    </row>
    <row r="35" spans="1:14" x14ac:dyDescent="0.2">
      <c r="A35" s="3"/>
      <c r="B35" s="2" t="s">
        <v>71</v>
      </c>
      <c r="C35" s="4" t="s">
        <v>72</v>
      </c>
      <c r="D35" s="11">
        <v>4680</v>
      </c>
      <c r="E35" s="11">
        <v>4666</v>
      </c>
      <c r="F35" s="7"/>
      <c r="G35" s="7"/>
      <c r="H35" s="7"/>
      <c r="I35" s="7"/>
      <c r="J35" s="7"/>
      <c r="K35" s="7"/>
      <c r="L35" s="11">
        <f t="shared" si="2"/>
        <v>4666</v>
      </c>
      <c r="M35" s="27"/>
      <c r="N35" s="27"/>
    </row>
    <row r="36" spans="1:14" s="16" customFormat="1" x14ac:dyDescent="0.2">
      <c r="A36" s="13"/>
      <c r="B36" s="14" t="s">
        <v>73</v>
      </c>
      <c r="C36" s="15" t="s">
        <v>120</v>
      </c>
      <c r="D36" s="11">
        <v>39869</v>
      </c>
      <c r="E36" s="11">
        <v>35220</v>
      </c>
      <c r="F36" s="7"/>
      <c r="G36" s="7"/>
      <c r="H36" s="7"/>
      <c r="I36" s="11">
        <v>-1041</v>
      </c>
      <c r="J36" s="7"/>
      <c r="K36" s="7">
        <v>-254</v>
      </c>
      <c r="L36" s="11">
        <f t="shared" si="2"/>
        <v>33925</v>
      </c>
      <c r="M36" s="27"/>
      <c r="N36" s="27"/>
    </row>
    <row r="37" spans="1:14" x14ac:dyDescent="0.2">
      <c r="A37" s="3"/>
      <c r="B37" s="2" t="s">
        <v>74</v>
      </c>
      <c r="C37" s="4" t="s">
        <v>75</v>
      </c>
      <c r="D37" s="11">
        <v>10044</v>
      </c>
      <c r="E37" s="11">
        <v>10013</v>
      </c>
      <c r="F37" s="7"/>
      <c r="G37" s="7"/>
      <c r="H37" s="7"/>
      <c r="I37" s="7"/>
      <c r="J37" s="7"/>
      <c r="K37" s="7"/>
      <c r="L37" s="11">
        <f t="shared" si="2"/>
        <v>10013</v>
      </c>
      <c r="M37" s="27"/>
      <c r="N37" s="27"/>
    </row>
    <row r="38" spans="1:14" x14ac:dyDescent="0.2">
      <c r="A38" s="3"/>
      <c r="B38" s="3"/>
      <c r="C38" s="5" t="s">
        <v>76</v>
      </c>
      <c r="D38" s="22">
        <f>SUM(D29:D37)</f>
        <v>223082</v>
      </c>
      <c r="E38" s="22">
        <f>SUM(E29:E37)</f>
        <v>208700</v>
      </c>
      <c r="F38" s="22"/>
      <c r="G38" s="22"/>
      <c r="H38" s="22"/>
      <c r="I38" s="22">
        <f>SUM(I29:I37)</f>
        <v>-1346</v>
      </c>
      <c r="J38" s="22"/>
      <c r="K38" s="22">
        <f>SUM(K29:K37)</f>
        <v>684</v>
      </c>
      <c r="L38" s="22">
        <f>SUM(L29:L37)</f>
        <v>208038</v>
      </c>
      <c r="M38" s="27"/>
      <c r="N38" s="27"/>
    </row>
    <row r="39" spans="1:14" x14ac:dyDescent="0.2">
      <c r="A39" s="3"/>
      <c r="B39" s="2" t="s">
        <v>77</v>
      </c>
      <c r="C39" s="4" t="s">
        <v>78</v>
      </c>
      <c r="D39" s="11">
        <v>12742</v>
      </c>
      <c r="E39" s="11">
        <v>12703</v>
      </c>
      <c r="F39" s="7"/>
      <c r="G39" s="7"/>
      <c r="H39" s="7"/>
      <c r="I39" s="7"/>
      <c r="J39" s="7"/>
      <c r="K39" s="7"/>
      <c r="L39" s="11">
        <f t="shared" si="2"/>
        <v>12703</v>
      </c>
      <c r="M39" s="27"/>
      <c r="N39" s="27"/>
    </row>
    <row r="40" spans="1:14" x14ac:dyDescent="0.2">
      <c r="A40" s="3"/>
      <c r="B40" s="2" t="s">
        <v>79</v>
      </c>
      <c r="C40" s="4" t="s">
        <v>80</v>
      </c>
      <c r="D40" s="11">
        <v>158896</v>
      </c>
      <c r="E40" s="11">
        <v>158406</v>
      </c>
      <c r="F40" s="7"/>
      <c r="G40" s="7"/>
      <c r="H40" s="7"/>
      <c r="I40" s="7"/>
      <c r="J40" s="7"/>
      <c r="K40" s="7"/>
      <c r="L40" s="11">
        <f t="shared" si="2"/>
        <v>158406</v>
      </c>
      <c r="M40" s="27"/>
      <c r="N40" s="27"/>
    </row>
    <row r="41" spans="1:14" x14ac:dyDescent="0.2">
      <c r="A41" s="3"/>
      <c r="B41" s="2" t="s">
        <v>81</v>
      </c>
      <c r="C41" s="4" t="s">
        <v>126</v>
      </c>
      <c r="D41" s="11">
        <v>21157</v>
      </c>
      <c r="E41" s="11">
        <v>21092</v>
      </c>
      <c r="F41" s="7"/>
      <c r="G41" s="7"/>
      <c r="H41" s="7"/>
      <c r="I41" s="7"/>
      <c r="J41" s="7"/>
      <c r="K41" s="11">
        <v>-4218</v>
      </c>
      <c r="L41" s="11">
        <f t="shared" si="2"/>
        <v>16874</v>
      </c>
      <c r="M41" s="27"/>
      <c r="N41" s="27"/>
    </row>
    <row r="42" spans="1:14" x14ac:dyDescent="0.2">
      <c r="A42" s="3"/>
      <c r="B42" s="2" t="s">
        <v>82</v>
      </c>
      <c r="C42" s="4" t="s">
        <v>127</v>
      </c>
      <c r="D42" s="11">
        <v>30761</v>
      </c>
      <c r="E42" s="11">
        <v>35651</v>
      </c>
      <c r="F42" s="7"/>
      <c r="G42" s="7"/>
      <c r="H42" s="7"/>
      <c r="I42" s="7"/>
      <c r="J42" s="11">
        <f>-4985+-6350</f>
        <v>-11335</v>
      </c>
      <c r="K42" s="11">
        <v>4863</v>
      </c>
      <c r="L42" s="11">
        <f>SUM(E42:K42)</f>
        <v>29179</v>
      </c>
      <c r="M42" s="27"/>
      <c r="N42" s="27"/>
    </row>
    <row r="43" spans="1:14" x14ac:dyDescent="0.2">
      <c r="A43" s="2" t="s">
        <v>53</v>
      </c>
      <c r="B43" s="1"/>
      <c r="C43" s="4" t="s">
        <v>83</v>
      </c>
      <c r="D43" s="13"/>
      <c r="E43" s="7" t="s">
        <v>84</v>
      </c>
      <c r="F43" s="7"/>
      <c r="G43" s="7"/>
      <c r="H43" s="7"/>
      <c r="I43" s="13"/>
      <c r="J43" s="25" t="s">
        <v>109</v>
      </c>
      <c r="K43" s="26"/>
      <c r="L43" s="25" t="s">
        <v>110</v>
      </c>
      <c r="M43" s="27"/>
      <c r="N43" s="27"/>
    </row>
    <row r="44" spans="1:14" x14ac:dyDescent="0.2">
      <c r="A44" s="2" t="s">
        <v>53</v>
      </c>
      <c r="B44" s="1"/>
      <c r="C44" s="4" t="s">
        <v>85</v>
      </c>
      <c r="D44" s="13"/>
      <c r="E44" s="7" t="s">
        <v>86</v>
      </c>
      <c r="F44" s="7"/>
      <c r="G44" s="7"/>
      <c r="H44" s="7"/>
      <c r="I44" s="13"/>
      <c r="J44" s="25" t="s">
        <v>111</v>
      </c>
      <c r="K44" s="26"/>
      <c r="L44" s="25" t="s">
        <v>110</v>
      </c>
      <c r="M44" s="27"/>
      <c r="N44" s="27"/>
    </row>
    <row r="45" spans="1:14" x14ac:dyDescent="0.2">
      <c r="A45" s="3"/>
      <c r="B45" s="2" t="s">
        <v>87</v>
      </c>
      <c r="C45" s="4" t="s">
        <v>121</v>
      </c>
      <c r="D45" s="11">
        <v>51227</v>
      </c>
      <c r="E45" s="11">
        <v>51069</v>
      </c>
      <c r="F45" s="7"/>
      <c r="G45" s="7"/>
      <c r="H45" s="7"/>
      <c r="I45" s="7"/>
      <c r="J45" s="11"/>
      <c r="K45" s="7">
        <v>-872</v>
      </c>
      <c r="L45" s="11">
        <f>SUM(E45:K45)</f>
        <v>50197</v>
      </c>
      <c r="M45" s="27"/>
      <c r="N45" s="27"/>
    </row>
    <row r="46" spans="1:14" x14ac:dyDescent="0.2">
      <c r="A46" s="3"/>
      <c r="B46" s="2" t="s">
        <v>88</v>
      </c>
      <c r="C46" s="4" t="s">
        <v>89</v>
      </c>
      <c r="D46" s="11">
        <v>12309</v>
      </c>
      <c r="E46" s="11">
        <v>12271</v>
      </c>
      <c r="F46" s="7"/>
      <c r="G46" s="7"/>
      <c r="H46" s="7"/>
      <c r="I46" s="7">
        <v>-208</v>
      </c>
      <c r="J46" s="11"/>
      <c r="K46" s="7"/>
      <c r="L46" s="11">
        <f>SUM(E46:K46)</f>
        <v>12063</v>
      </c>
      <c r="M46" s="27"/>
      <c r="N46" s="27"/>
    </row>
    <row r="47" spans="1:14" s="16" customFormat="1" x14ac:dyDescent="0.2">
      <c r="A47" s="13"/>
      <c r="B47" s="17" t="s">
        <v>107</v>
      </c>
      <c r="C47" s="18" t="s">
        <v>108</v>
      </c>
      <c r="D47" s="11"/>
      <c r="E47" s="11"/>
      <c r="F47" s="7"/>
      <c r="G47" s="7"/>
      <c r="H47" s="7"/>
      <c r="I47" s="19">
        <v>5029</v>
      </c>
      <c r="J47" s="11"/>
      <c r="K47" s="7"/>
      <c r="L47" s="11">
        <f>SUM(E47:K47)</f>
        <v>5029</v>
      </c>
      <c r="M47" s="27"/>
      <c r="N47" s="27"/>
    </row>
    <row r="48" spans="1:14" s="16" customFormat="1" x14ac:dyDescent="0.2">
      <c r="A48" s="13"/>
      <c r="B48" s="20" t="s">
        <v>123</v>
      </c>
      <c r="C48" s="21" t="s">
        <v>124</v>
      </c>
      <c r="D48" s="11"/>
      <c r="E48" s="11"/>
      <c r="F48" s="7"/>
      <c r="G48" s="7"/>
      <c r="H48" s="7"/>
      <c r="I48" s="19">
        <v>3871</v>
      </c>
      <c r="J48" s="11"/>
      <c r="K48" s="7"/>
      <c r="L48" s="11">
        <f>SUM(E48:K48)</f>
        <v>3871</v>
      </c>
      <c r="M48" s="27"/>
      <c r="N48" s="27"/>
    </row>
    <row r="49" spans="1:14" x14ac:dyDescent="0.2">
      <c r="A49" s="3"/>
      <c r="B49" s="3"/>
      <c r="C49" s="5" t="s">
        <v>90</v>
      </c>
      <c r="D49" s="22">
        <f>SUM(D39:D48)</f>
        <v>287092</v>
      </c>
      <c r="E49" s="22">
        <f>SUM(E39:E48)</f>
        <v>291192</v>
      </c>
      <c r="F49" s="22"/>
      <c r="G49" s="22"/>
      <c r="H49" s="22"/>
      <c r="I49" s="22">
        <f>SUM(I39:I48)+-1</f>
        <v>8691</v>
      </c>
      <c r="J49" s="22">
        <f>SUM(J39:J48)</f>
        <v>-11335</v>
      </c>
      <c r="K49" s="22">
        <f>SUM(K39:K48)+1</f>
        <v>-226</v>
      </c>
      <c r="L49" s="22">
        <f>SUM(L39:L48)</f>
        <v>288322</v>
      </c>
      <c r="M49" s="27"/>
      <c r="N49" s="27"/>
    </row>
    <row r="50" spans="1:14" x14ac:dyDescent="0.2">
      <c r="A50" s="3"/>
      <c r="B50" s="2" t="s">
        <v>91</v>
      </c>
      <c r="C50" s="4" t="s">
        <v>122</v>
      </c>
      <c r="D50" s="11">
        <v>65196</v>
      </c>
      <c r="E50" s="11">
        <v>64995</v>
      </c>
      <c r="F50" s="7"/>
      <c r="G50" s="7"/>
      <c r="H50" s="7"/>
      <c r="I50" s="7"/>
      <c r="J50" s="11">
        <f>1994+-5500</f>
        <v>-3506</v>
      </c>
      <c r="K50" s="7">
        <v>227</v>
      </c>
      <c r="L50" s="11">
        <f>SUM(E50:K50)</f>
        <v>61716</v>
      </c>
      <c r="M50" s="27"/>
      <c r="N50" s="27"/>
    </row>
    <row r="51" spans="1:14" x14ac:dyDescent="0.2">
      <c r="A51" s="3"/>
      <c r="B51" s="3"/>
      <c r="C51" s="5" t="s">
        <v>92</v>
      </c>
      <c r="D51" s="22">
        <f>SUM(D50)</f>
        <v>65196</v>
      </c>
      <c r="E51" s="22">
        <f>SUM(E50)</f>
        <v>64995</v>
      </c>
      <c r="F51" s="22"/>
      <c r="G51" s="22"/>
      <c r="H51" s="22"/>
      <c r="I51" s="22"/>
      <c r="J51" s="22">
        <f>SUM(J50)</f>
        <v>-3506</v>
      </c>
      <c r="K51" s="22">
        <f>SUM(K50)</f>
        <v>227</v>
      </c>
      <c r="L51" s="22">
        <f>SUM(L50)</f>
        <v>61716</v>
      </c>
      <c r="M51" s="27"/>
      <c r="N51" s="27"/>
    </row>
    <row r="52" spans="1:14" x14ac:dyDescent="0.2">
      <c r="A52" s="3"/>
      <c r="B52" s="5" t="s">
        <v>93</v>
      </c>
      <c r="C52" s="5" t="s">
        <v>3</v>
      </c>
      <c r="D52" s="22">
        <f>D10+D28+D38+D49+D51</f>
        <v>3527155</v>
      </c>
      <c r="E52" s="22">
        <f>E10+E28+E38+E49+E51</f>
        <v>3397916</v>
      </c>
      <c r="F52" s="22"/>
      <c r="G52" s="22"/>
      <c r="H52" s="22"/>
      <c r="I52" s="22">
        <f>I10+I28+I38+I49+I51</f>
        <v>0</v>
      </c>
      <c r="J52" s="22">
        <f>J10+J28+J38+J49+J51</f>
        <v>-20155</v>
      </c>
      <c r="K52" s="22">
        <f>K10+K28+K38+K49+K51</f>
        <v>0</v>
      </c>
      <c r="L52" s="22">
        <f>L10+L28+L38+L49+L51</f>
        <v>3377761</v>
      </c>
      <c r="M52" s="27"/>
      <c r="N52" s="27"/>
    </row>
    <row r="53" spans="1:14" x14ac:dyDescent="0.2">
      <c r="A53" s="52" t="s">
        <v>94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4"/>
    </row>
    <row r="54" spans="1:14" x14ac:dyDescent="0.2">
      <c r="A54" s="46" t="s">
        <v>95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8"/>
    </row>
    <row r="55" spans="1:14" x14ac:dyDescent="0.2">
      <c r="A55" s="49" t="s">
        <v>96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1"/>
    </row>
    <row r="56" spans="1:14" x14ac:dyDescent="0.2">
      <c r="A56" s="49" t="s">
        <v>97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1"/>
    </row>
    <row r="57" spans="1:14" x14ac:dyDescent="0.2">
      <c r="A57" s="40" t="s">
        <v>98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2"/>
    </row>
    <row r="58" spans="1:14" x14ac:dyDescent="0.2">
      <c r="A58" s="43" t="s">
        <v>99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5"/>
    </row>
    <row r="59" spans="1:14" x14ac:dyDescent="0.2">
      <c r="A59" s="46" t="s">
        <v>100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8"/>
    </row>
    <row r="60" spans="1:14" x14ac:dyDescent="0.2">
      <c r="A60" s="49" t="s">
        <v>101</v>
      </c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1"/>
    </row>
    <row r="61" spans="1:14" x14ac:dyDescent="0.2">
      <c r="A61" s="49" t="s">
        <v>102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1"/>
    </row>
    <row r="62" spans="1:14" x14ac:dyDescent="0.2">
      <c r="A62" s="40" t="s">
        <v>103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2"/>
    </row>
  </sheetData>
  <mergeCells count="16">
    <mergeCell ref="A62:L62"/>
    <mergeCell ref="A57:L57"/>
    <mergeCell ref="A58:L58"/>
    <mergeCell ref="A59:L59"/>
    <mergeCell ref="A60:L60"/>
    <mergeCell ref="A53:L53"/>
    <mergeCell ref="A54:L54"/>
    <mergeCell ref="A55:L55"/>
    <mergeCell ref="A56:L56"/>
    <mergeCell ref="A61:L61"/>
    <mergeCell ref="A1:L1"/>
    <mergeCell ref="A2:L2"/>
    <mergeCell ref="A3:L3"/>
    <mergeCell ref="B4:L4"/>
    <mergeCell ref="C5:C7"/>
    <mergeCell ref="E5:E7"/>
  </mergeCells>
  <phoneticPr fontId="0" type="noConversion"/>
  <pageMargins left="0.75" right="0.75" top="1" bottom="1" header="0.5" footer="0.5"/>
  <pageSetup scale="91" orientation="landscape" r:id="rId1"/>
  <headerFooter alignWithMargins="0">
    <oddHeader>&amp;RPage &amp;P of &amp;N</oddHeader>
  </headerFooter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DD1416_Harris_3FEC69B5-142</vt:lpstr>
      <vt:lpstr>'DD1416_Harris_3FEC69B5-142'!Print_Titles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Snyder, Brian, OSD-COMPT</dc:creator>
  <cp:lastModifiedBy>snyderb</cp:lastModifiedBy>
  <cp:lastPrinted>2012-11-01T12:20:04Z</cp:lastPrinted>
  <dcterms:created xsi:type="dcterms:W3CDTF">2010-04-27T15:37:28Z</dcterms:created>
  <dcterms:modified xsi:type="dcterms:W3CDTF">2012-11-01T17:13:43Z</dcterms:modified>
</cp:coreProperties>
</file>