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905" windowWidth="15480" windowHeight="11640"/>
  </bookViews>
  <sheets>
    <sheet name="DD1416_harrisvt_AD84327F-142" sheetId="2" r:id="rId1"/>
  </sheets>
  <definedNames>
    <definedName name="_xlnm.Print_Titles" localSheetId="0">'DD1416_harrisvt_AD84327F-142'!$1:$7</definedName>
  </definedNames>
  <calcPr calcId="125725"/>
</workbook>
</file>

<file path=xl/calcChain.xml><?xml version="1.0" encoding="utf-8"?>
<calcChain xmlns="http://schemas.openxmlformats.org/spreadsheetml/2006/main">
  <c r="L36" i="2"/>
  <c r="L33"/>
  <c r="L39"/>
  <c r="K23"/>
  <c r="G39"/>
  <c r="H39"/>
  <c r="I39"/>
  <c r="J39"/>
  <c r="H23"/>
  <c r="J23"/>
  <c r="F39"/>
  <c r="F40"/>
  <c r="G40"/>
  <c r="I40"/>
  <c r="K25"/>
  <c r="K24"/>
  <c r="K39" s="1"/>
  <c r="K40" s="1"/>
  <c r="L8"/>
  <c r="K34"/>
  <c r="L24"/>
  <c r="D23"/>
  <c r="H40"/>
  <c r="E39"/>
  <c r="D39"/>
  <c r="D40" s="1"/>
  <c r="L25"/>
  <c r="L26"/>
  <c r="L27"/>
  <c r="L28"/>
  <c r="L29"/>
  <c r="L30"/>
  <c r="L31"/>
  <c r="L32"/>
  <c r="L34"/>
  <c r="L35"/>
  <c r="L37"/>
  <c r="L38"/>
  <c r="E23"/>
  <c r="L9"/>
  <c r="L10"/>
  <c r="L11"/>
  <c r="L12"/>
  <c r="L23" s="1"/>
  <c r="L14"/>
  <c r="L15"/>
  <c r="L16"/>
  <c r="L17"/>
  <c r="L18"/>
  <c r="L19"/>
  <c r="L20"/>
  <c r="L21"/>
  <c r="L22"/>
  <c r="E40"/>
  <c r="J40"/>
  <c r="L40" l="1"/>
</calcChain>
</file>

<file path=xl/sharedStrings.xml><?xml version="1.0" encoding="utf-8"?>
<sst xmlns="http://schemas.openxmlformats.org/spreadsheetml/2006/main" count="110" uniqueCount="104">
  <si>
    <t>Report of Programs</t>
  </si>
  <si>
    <t>(Dollars in Thousands)</t>
  </si>
  <si>
    <t>Account:</t>
  </si>
  <si>
    <t>Cong.</t>
  </si>
  <si>
    <t>Special</t>
  </si>
  <si>
    <t>Interest</t>
  </si>
  <si>
    <t>Budget</t>
  </si>
  <si>
    <t>Line</t>
  </si>
  <si>
    <t>Item</t>
  </si>
  <si>
    <t>Budget Line Item Title</t>
  </si>
  <si>
    <t>President's</t>
  </si>
  <si>
    <t>Request</t>
  </si>
  <si>
    <t>Appropriation</t>
  </si>
  <si>
    <t>Distribution of</t>
  </si>
  <si>
    <t>Congressional</t>
  </si>
  <si>
    <t>Adjustments</t>
  </si>
  <si>
    <t>Required by</t>
  </si>
  <si>
    <t>Supps/</t>
  </si>
  <si>
    <t>Rescissions</t>
  </si>
  <si>
    <t>Prior</t>
  </si>
  <si>
    <t>Liability</t>
  </si>
  <si>
    <t>Above</t>
  </si>
  <si>
    <t>Threshold</t>
  </si>
  <si>
    <t>Reprog.</t>
  </si>
  <si>
    <t>Below</t>
  </si>
  <si>
    <t>Net</t>
  </si>
  <si>
    <t>Program</t>
  </si>
  <si>
    <t>0145</t>
  </si>
  <si>
    <t>0148</t>
  </si>
  <si>
    <t>JT Direct Attack Munition (JDAM)  </t>
  </si>
  <si>
    <t>0151</t>
  </si>
  <si>
    <t>Airborne Rockets, All Types  </t>
  </si>
  <si>
    <t>0155</t>
  </si>
  <si>
    <t>Machine Gun Ammunition  </t>
  </si>
  <si>
    <t>0160</t>
  </si>
  <si>
    <t>0180</t>
  </si>
  <si>
    <t>0182</t>
  </si>
  <si>
    <t>Air Expendable Countermeasures  </t>
  </si>
  <si>
    <t>0194</t>
  </si>
  <si>
    <t>Jet Assisted Take Off (JATOs)  </t>
  </si>
  <si>
    <t>0250</t>
  </si>
  <si>
    <t>5 Inch/54 Gun Ammunition  </t>
  </si>
  <si>
    <t>0266</t>
  </si>
  <si>
    <t>Intermediate Caliber Gun Ammo  </t>
  </si>
  <si>
    <t>0270</t>
  </si>
  <si>
    <t>Other Ship Gun Ammunition  </t>
  </si>
  <si>
    <t>0335</t>
  </si>
  <si>
    <t>Small Arms &amp; Lndg Party Ammo  </t>
  </si>
  <si>
    <t>0340</t>
  </si>
  <si>
    <t>Pyrotechnic and Demolition  </t>
  </si>
  <si>
    <t>0400</t>
  </si>
  <si>
    <t>Ammunition less than $5 million  </t>
  </si>
  <si>
    <t>BA 01: Navy Ammunition</t>
  </si>
  <si>
    <t>1000</t>
  </si>
  <si>
    <t>1030</t>
  </si>
  <si>
    <t>1050</t>
  </si>
  <si>
    <t>1083</t>
  </si>
  <si>
    <t>1091</t>
  </si>
  <si>
    <t>1121</t>
  </si>
  <si>
    <t>1388</t>
  </si>
  <si>
    <t>1468</t>
  </si>
  <si>
    <t>1471</t>
  </si>
  <si>
    <t>1473</t>
  </si>
  <si>
    <t>1500</t>
  </si>
  <si>
    <t>1625</t>
  </si>
  <si>
    <t>1628</t>
  </si>
  <si>
    <t>1630</t>
  </si>
  <si>
    <t>1660</t>
  </si>
  <si>
    <t>BA 02: Marine Corps Ammunition</t>
  </si>
  <si>
    <t>TOTAL</t>
  </si>
  <si>
    <t>Requirement:</t>
  </si>
  <si>
    <t>1. Funds required to support an urgent, higher priority, requirement.</t>
  </si>
  <si>
    <t>2. Funds required for price growth associated with program 'X'.</t>
  </si>
  <si>
    <t>3. Funds required to finance additional operational requirements associated with the Global War on Terrorism and/or Operation Iraqi Freedom.</t>
  </si>
  <si>
    <t>4. Funds required to fund operational and fielding requirements.</t>
  </si>
  <si>
    <t>Sources:</t>
  </si>
  <si>
    <t>1. Funds are available because the requirement has been satisfied and funds are available to support higher priority items.</t>
  </si>
  <si>
    <t>2. Funds are available due to contract savings because costs to procure items were less than budgeted.</t>
  </si>
  <si>
    <t>3. Funds are available based on current execution of the program and can be reprogrammed with minimal risk to the program.</t>
  </si>
  <si>
    <t>4. Funds available because of delayed contract award.</t>
  </si>
  <si>
    <t>Statute</t>
  </si>
  <si>
    <t>Procurement of Ammunition, Navy/Marine Corps  10/12</t>
  </si>
  <si>
    <t>(Enhanced Laser Guided Training Round)</t>
  </si>
  <si>
    <t>( 3,589)</t>
  </si>
  <si>
    <t>(3,589)</t>
  </si>
  <si>
    <t>Grenades, All Types   S1.</t>
  </si>
  <si>
    <t>Rockets, All Types   S1.</t>
  </si>
  <si>
    <t>CTG 25 MM, All Types  S1.</t>
  </si>
  <si>
    <t>Small Arms Ammunition  R1.</t>
  </si>
  <si>
    <t>60 MM, All Types  S1.</t>
  </si>
  <si>
    <t>Artillery, All Types   R1.</t>
  </si>
  <si>
    <t>Demolition Munitions, All Types  S1.</t>
  </si>
  <si>
    <t>Fuze, All Types  S1.</t>
  </si>
  <si>
    <t>Ammo Modernization   R1.</t>
  </si>
  <si>
    <t>General Purpose Bombs  R1.</t>
  </si>
  <si>
    <t>Practice Bombs  S1.</t>
  </si>
  <si>
    <t>Linear Charges, All Types   R1.</t>
  </si>
  <si>
    <t>40 MM, All Types  R1.</t>
  </si>
  <si>
    <t>120 MM, All Types   R1.</t>
  </si>
  <si>
    <t>Items less than $5 million   R1.</t>
  </si>
  <si>
    <t>81 MM, All Types  S1.</t>
  </si>
  <si>
    <t>Cartridge Actuated Devices/Propellant Act Devices  S1.</t>
  </si>
  <si>
    <t>Non Lethals   S1.</t>
  </si>
  <si>
    <t>Data as of: 30 June  2012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</si>
</sst>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7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0" fillId="0" borderId="0" xfId="0" applyNumberFormat="1" applyFill="1"/>
    <xf numFmtId="3" fontId="2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0" borderId="0" xfId="0" applyFill="1"/>
    <xf numFmtId="49" fontId="2" fillId="0" borderId="1" xfId="0" applyNumberFormat="1" applyFont="1" applyBorder="1" applyAlignment="1">
      <alignment horizontal="right" wrapText="1"/>
    </xf>
    <xf numFmtId="38" fontId="2" fillId="0" borderId="1" xfId="0" applyNumberFormat="1" applyFont="1" applyBorder="1" applyAlignment="1">
      <alignment horizontal="right" wrapText="1"/>
    </xf>
    <xf numFmtId="0" fontId="2" fillId="0" borderId="2" xfId="0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3" fontId="2" fillId="0" borderId="3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tabSelected="1" zoomScaleNormal="100" workbookViewId="0">
      <selection sqref="A1:L1"/>
    </sheetView>
  </sheetViews>
  <sheetFormatPr defaultRowHeight="12.75"/>
  <cols>
    <col min="1" max="2" width="6.85546875" customWidth="1"/>
    <col min="3" max="3" width="40.5703125" customWidth="1"/>
    <col min="4" max="4" width="8.7109375" customWidth="1"/>
    <col min="5" max="5" width="9.7109375" customWidth="1"/>
    <col min="6" max="6" width="10.28515625" customWidth="1"/>
    <col min="7" max="9" width="9" customWidth="1"/>
    <col min="10" max="10" width="7.42578125" customWidth="1"/>
    <col min="11" max="11" width="7.42578125" style="9" customWidth="1"/>
    <col min="12" max="12" width="10.140625" customWidth="1"/>
  </cols>
  <sheetData>
    <row r="1" spans="1:12" s="15" customFormat="1" ht="12.7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s="15" customFormat="1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s="15" customFormat="1" ht="12.75" customHeight="1">
      <c r="A3" s="33" t="s">
        <v>103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2" s="15" customFormat="1">
      <c r="A4" s="14" t="s">
        <v>2</v>
      </c>
      <c r="B4" s="36" t="s">
        <v>81</v>
      </c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2">
      <c r="A5" s="18" t="s">
        <v>3</v>
      </c>
      <c r="B5" s="18" t="s">
        <v>6</v>
      </c>
      <c r="C5" s="39" t="s">
        <v>9</v>
      </c>
      <c r="D5" s="18" t="s">
        <v>10</v>
      </c>
      <c r="E5" s="39" t="s">
        <v>12</v>
      </c>
      <c r="F5" s="18" t="s">
        <v>13</v>
      </c>
      <c r="G5" s="18" t="s">
        <v>15</v>
      </c>
      <c r="H5" s="18" t="s">
        <v>17</v>
      </c>
      <c r="I5" s="18" t="s">
        <v>19</v>
      </c>
      <c r="J5" s="18" t="s">
        <v>21</v>
      </c>
      <c r="K5" s="19" t="s">
        <v>24</v>
      </c>
      <c r="L5" s="18" t="s">
        <v>25</v>
      </c>
    </row>
    <row r="6" spans="1:12">
      <c r="A6" s="20" t="s">
        <v>4</v>
      </c>
      <c r="B6" s="20" t="s">
        <v>7</v>
      </c>
      <c r="C6" s="40"/>
      <c r="D6" s="20" t="s">
        <v>6</v>
      </c>
      <c r="E6" s="40"/>
      <c r="F6" s="20" t="s">
        <v>14</v>
      </c>
      <c r="G6" s="20" t="s">
        <v>16</v>
      </c>
      <c r="H6" s="20" t="s">
        <v>18</v>
      </c>
      <c r="I6" s="20" t="s">
        <v>20</v>
      </c>
      <c r="J6" s="20" t="s">
        <v>22</v>
      </c>
      <c r="K6" s="21" t="s">
        <v>22</v>
      </c>
      <c r="L6" s="20" t="s">
        <v>26</v>
      </c>
    </row>
    <row r="7" spans="1:12">
      <c r="A7" s="22" t="s">
        <v>5</v>
      </c>
      <c r="B7" s="22" t="s">
        <v>8</v>
      </c>
      <c r="C7" s="41"/>
      <c r="D7" s="22" t="s">
        <v>11</v>
      </c>
      <c r="E7" s="41"/>
      <c r="F7" s="22" t="s">
        <v>15</v>
      </c>
      <c r="G7" s="22" t="s">
        <v>80</v>
      </c>
      <c r="H7" s="22"/>
      <c r="I7" s="22" t="s">
        <v>15</v>
      </c>
      <c r="J7" s="22" t="s">
        <v>23</v>
      </c>
      <c r="K7" s="23" t="s">
        <v>23</v>
      </c>
      <c r="L7" s="22"/>
    </row>
    <row r="8" spans="1:12">
      <c r="A8" s="4"/>
      <c r="B8" s="3" t="s">
        <v>27</v>
      </c>
      <c r="C8" s="5" t="s">
        <v>94</v>
      </c>
      <c r="D8" s="6">
        <v>115727</v>
      </c>
      <c r="E8" s="6">
        <v>113501</v>
      </c>
      <c r="F8" s="6"/>
      <c r="G8" s="2"/>
      <c r="H8" s="10">
        <v>-11576</v>
      </c>
      <c r="I8" s="2"/>
      <c r="J8" s="2"/>
      <c r="K8" s="2">
        <v>339</v>
      </c>
      <c r="L8" s="6">
        <f>SUM(E8:K8)</f>
        <v>102264</v>
      </c>
    </row>
    <row r="9" spans="1:12">
      <c r="A9" s="4"/>
      <c r="B9" s="3" t="s">
        <v>28</v>
      </c>
      <c r="C9" s="5" t="s">
        <v>29</v>
      </c>
      <c r="D9" s="6">
        <v>1968</v>
      </c>
      <c r="E9" s="6">
        <v>1962</v>
      </c>
      <c r="F9" s="2"/>
      <c r="G9" s="2"/>
      <c r="H9" s="2"/>
      <c r="I9" s="2"/>
      <c r="J9" s="2"/>
      <c r="K9" s="2"/>
      <c r="L9" s="6">
        <f t="shared" ref="L9:L38" si="0">SUM(E9:K9)</f>
        <v>1962</v>
      </c>
    </row>
    <row r="10" spans="1:12">
      <c r="A10" s="4"/>
      <c r="B10" s="3" t="s">
        <v>30</v>
      </c>
      <c r="C10" s="5" t="s">
        <v>31</v>
      </c>
      <c r="D10" s="10">
        <v>81153</v>
      </c>
      <c r="E10" s="10">
        <v>75034</v>
      </c>
      <c r="F10" s="10"/>
      <c r="G10" s="14"/>
      <c r="H10" s="14"/>
      <c r="I10" s="14"/>
      <c r="J10" s="14"/>
      <c r="K10" s="14"/>
      <c r="L10" s="6">
        <f t="shared" si="0"/>
        <v>75034</v>
      </c>
    </row>
    <row r="11" spans="1:12">
      <c r="A11" s="4"/>
      <c r="B11" s="3" t="s">
        <v>32</v>
      </c>
      <c r="C11" s="5" t="s">
        <v>33</v>
      </c>
      <c r="D11" s="10">
        <v>128822</v>
      </c>
      <c r="E11" s="10">
        <v>92402</v>
      </c>
      <c r="F11" s="10"/>
      <c r="G11" s="14"/>
      <c r="H11" s="14"/>
      <c r="I11" s="14"/>
      <c r="J11" s="14"/>
      <c r="K11" s="14"/>
      <c r="L11" s="6">
        <f t="shared" si="0"/>
        <v>92402</v>
      </c>
    </row>
    <row r="12" spans="1:12">
      <c r="A12" s="4"/>
      <c r="B12" s="3" t="s">
        <v>34</v>
      </c>
      <c r="C12" s="5" t="s">
        <v>95</v>
      </c>
      <c r="D12" s="6">
        <v>33803</v>
      </c>
      <c r="E12" s="6">
        <v>28016</v>
      </c>
      <c r="F12" s="2"/>
      <c r="G12" s="2"/>
      <c r="H12" s="2"/>
      <c r="I12" s="2"/>
      <c r="J12" s="2"/>
      <c r="K12" s="2">
        <v>-30</v>
      </c>
      <c r="L12" s="6">
        <f t="shared" si="0"/>
        <v>27986</v>
      </c>
    </row>
    <row r="13" spans="1:12">
      <c r="A13" s="4"/>
      <c r="B13" s="3"/>
      <c r="C13" s="5" t="s">
        <v>82</v>
      </c>
      <c r="D13" s="4"/>
      <c r="E13" s="16" t="s">
        <v>83</v>
      </c>
      <c r="F13" s="2"/>
      <c r="G13" s="2"/>
      <c r="H13" s="2"/>
      <c r="I13" s="4"/>
      <c r="J13" s="1"/>
      <c r="K13" s="4"/>
      <c r="L13" s="16" t="s">
        <v>84</v>
      </c>
    </row>
    <row r="14" spans="1:12">
      <c r="A14" s="4"/>
      <c r="B14" s="3" t="s">
        <v>35</v>
      </c>
      <c r="C14" s="5" t="s">
        <v>101</v>
      </c>
      <c r="D14" s="10">
        <v>50600</v>
      </c>
      <c r="E14" s="10">
        <v>47852</v>
      </c>
      <c r="F14" s="14"/>
      <c r="G14" s="14"/>
      <c r="H14" s="14"/>
      <c r="I14" s="14"/>
      <c r="J14" s="14"/>
      <c r="K14" s="14">
        <v>-309</v>
      </c>
      <c r="L14" s="6">
        <f t="shared" si="0"/>
        <v>47543</v>
      </c>
    </row>
    <row r="15" spans="1:12">
      <c r="A15" s="4"/>
      <c r="B15" s="3" t="s">
        <v>36</v>
      </c>
      <c r="C15" s="5" t="s">
        <v>37</v>
      </c>
      <c r="D15" s="6">
        <v>84603</v>
      </c>
      <c r="E15" s="6">
        <v>69605</v>
      </c>
      <c r="F15" s="6"/>
      <c r="G15" s="2"/>
      <c r="H15" s="2"/>
      <c r="I15" s="2"/>
      <c r="J15" s="6">
        <v>14808</v>
      </c>
      <c r="K15" s="2"/>
      <c r="L15" s="6">
        <f t="shared" si="0"/>
        <v>84413</v>
      </c>
    </row>
    <row r="16" spans="1:12">
      <c r="A16" s="4"/>
      <c r="B16" s="3" t="s">
        <v>38</v>
      </c>
      <c r="C16" s="5" t="s">
        <v>39</v>
      </c>
      <c r="D16" s="6">
        <v>3230</v>
      </c>
      <c r="E16" s="6">
        <v>3220</v>
      </c>
      <c r="F16" s="2"/>
      <c r="G16" s="2"/>
      <c r="H16" s="2"/>
      <c r="I16" s="2"/>
      <c r="J16" s="2"/>
      <c r="K16" s="2"/>
      <c r="L16" s="6">
        <f t="shared" si="0"/>
        <v>3220</v>
      </c>
    </row>
    <row r="17" spans="1:13">
      <c r="A17" s="4"/>
      <c r="B17" s="3" t="s">
        <v>40</v>
      </c>
      <c r="C17" s="5" t="s">
        <v>41</v>
      </c>
      <c r="D17" s="6">
        <v>27835</v>
      </c>
      <c r="E17" s="6">
        <v>23364</v>
      </c>
      <c r="F17" s="2"/>
      <c r="G17" s="2"/>
      <c r="H17" s="2"/>
      <c r="I17" s="2"/>
      <c r="J17" s="2"/>
      <c r="K17" s="2"/>
      <c r="L17" s="6">
        <f t="shared" si="0"/>
        <v>23364</v>
      </c>
    </row>
    <row r="18" spans="1:13">
      <c r="A18" s="4"/>
      <c r="B18" s="3" t="s">
        <v>42</v>
      </c>
      <c r="C18" s="5" t="s">
        <v>43</v>
      </c>
      <c r="D18" s="6">
        <v>25974</v>
      </c>
      <c r="E18" s="6">
        <v>25894</v>
      </c>
      <c r="F18" s="2"/>
      <c r="G18" s="2"/>
      <c r="H18" s="2"/>
      <c r="I18" s="2"/>
      <c r="J18" s="2"/>
      <c r="K18" s="2"/>
      <c r="L18" s="6">
        <f t="shared" si="0"/>
        <v>25894</v>
      </c>
    </row>
    <row r="19" spans="1:13">
      <c r="A19" s="4"/>
      <c r="B19" s="3" t="s">
        <v>44</v>
      </c>
      <c r="C19" s="5" t="s">
        <v>45</v>
      </c>
      <c r="D19" s="6">
        <v>38769</v>
      </c>
      <c r="E19" s="6">
        <v>38658</v>
      </c>
      <c r="F19" s="6"/>
      <c r="G19" s="2"/>
      <c r="H19" s="2"/>
      <c r="I19" s="2"/>
      <c r="J19" s="2"/>
      <c r="K19" s="2"/>
      <c r="L19" s="6">
        <f t="shared" si="0"/>
        <v>38658</v>
      </c>
    </row>
    <row r="20" spans="1:13">
      <c r="A20" s="4"/>
      <c r="B20" s="3" t="s">
        <v>46</v>
      </c>
      <c r="C20" s="5" t="s">
        <v>47</v>
      </c>
      <c r="D20" s="6">
        <v>57719</v>
      </c>
      <c r="E20" s="6">
        <v>54630</v>
      </c>
      <c r="F20" s="6"/>
      <c r="G20" s="2"/>
      <c r="H20" s="2"/>
      <c r="I20" s="2"/>
      <c r="J20" s="2"/>
      <c r="K20" s="2"/>
      <c r="L20" s="6">
        <f t="shared" si="0"/>
        <v>54630</v>
      </c>
    </row>
    <row r="21" spans="1:13">
      <c r="A21" s="4"/>
      <c r="B21" s="3" t="s">
        <v>48</v>
      </c>
      <c r="C21" s="5" t="s">
        <v>49</v>
      </c>
      <c r="D21" s="6">
        <v>12065</v>
      </c>
      <c r="E21" s="6">
        <v>12032</v>
      </c>
      <c r="F21" s="6"/>
      <c r="G21" s="2"/>
      <c r="H21" s="2"/>
      <c r="I21" s="2"/>
      <c r="J21" s="2"/>
      <c r="K21" s="2"/>
      <c r="L21" s="6">
        <f t="shared" si="0"/>
        <v>12032</v>
      </c>
    </row>
    <row r="22" spans="1:13">
      <c r="A22" s="4"/>
      <c r="B22" s="3" t="s">
        <v>50</v>
      </c>
      <c r="C22" s="5" t="s">
        <v>51</v>
      </c>
      <c r="D22" s="6">
        <v>3214</v>
      </c>
      <c r="E22" s="6">
        <v>3204</v>
      </c>
      <c r="F22" s="2"/>
      <c r="G22" s="2"/>
      <c r="H22" s="2"/>
      <c r="I22" s="2"/>
      <c r="J22" s="2"/>
      <c r="K22" s="2"/>
      <c r="L22" s="6">
        <f t="shared" si="0"/>
        <v>3204</v>
      </c>
    </row>
    <row r="23" spans="1:13">
      <c r="A23" s="4"/>
      <c r="B23" s="4"/>
      <c r="C23" s="7" t="s">
        <v>52</v>
      </c>
      <c r="D23" s="8">
        <f>SUM(D8:D22)</f>
        <v>665482</v>
      </c>
      <c r="E23" s="8">
        <f>SUM(E8:E22)</f>
        <v>589374</v>
      </c>
      <c r="F23" s="8"/>
      <c r="G23" s="8"/>
      <c r="H23" s="8">
        <f t="shared" ref="H23:K23" si="1">SUM(H8:H22)</f>
        <v>-11576</v>
      </c>
      <c r="I23" s="8"/>
      <c r="J23" s="8">
        <f t="shared" si="1"/>
        <v>14808</v>
      </c>
      <c r="K23" s="8">
        <f t="shared" si="1"/>
        <v>0</v>
      </c>
      <c r="L23" s="8">
        <f>SUM(L8:L22)</f>
        <v>592606</v>
      </c>
    </row>
    <row r="24" spans="1:13">
      <c r="A24" s="4"/>
      <c r="B24" s="3" t="s">
        <v>53</v>
      </c>
      <c r="C24" s="5" t="s">
        <v>88</v>
      </c>
      <c r="D24" s="6">
        <v>104711</v>
      </c>
      <c r="E24" s="6">
        <v>104440</v>
      </c>
      <c r="F24" s="6"/>
      <c r="G24" s="2"/>
      <c r="H24" s="2"/>
      <c r="I24" s="2"/>
      <c r="J24" s="2"/>
      <c r="K24" s="10">
        <f>3610</f>
        <v>3610</v>
      </c>
      <c r="L24" s="10">
        <f>SUM(E24:K24)</f>
        <v>108050</v>
      </c>
    </row>
    <row r="25" spans="1:13">
      <c r="A25" s="4"/>
      <c r="B25" s="3" t="s">
        <v>54</v>
      </c>
      <c r="C25" s="5" t="s">
        <v>96</v>
      </c>
      <c r="D25" s="6">
        <v>29463</v>
      </c>
      <c r="E25" s="6">
        <v>29390</v>
      </c>
      <c r="F25" s="6"/>
      <c r="G25" s="2"/>
      <c r="H25" s="2"/>
      <c r="I25" s="2"/>
      <c r="J25" s="2"/>
      <c r="K25" s="6">
        <f>3017</f>
        <v>3017</v>
      </c>
      <c r="L25" s="10">
        <f t="shared" si="0"/>
        <v>32407</v>
      </c>
    </row>
    <row r="26" spans="1:13">
      <c r="A26" s="4"/>
      <c r="B26" s="3" t="s">
        <v>55</v>
      </c>
      <c r="C26" s="5" t="s">
        <v>97</v>
      </c>
      <c r="D26" s="6">
        <v>162115</v>
      </c>
      <c r="E26" s="6">
        <v>161938</v>
      </c>
      <c r="F26" s="6"/>
      <c r="G26" s="2"/>
      <c r="H26" s="2"/>
      <c r="I26" s="2"/>
      <c r="J26" s="2"/>
      <c r="K26" s="6">
        <v>13851</v>
      </c>
      <c r="L26" s="10">
        <f t="shared" si="0"/>
        <v>175789</v>
      </c>
    </row>
    <row r="27" spans="1:13" s="15" customFormat="1">
      <c r="A27" s="11"/>
      <c r="B27" s="12" t="s">
        <v>56</v>
      </c>
      <c r="C27" s="13" t="s">
        <v>89</v>
      </c>
      <c r="D27" s="10">
        <v>65660</v>
      </c>
      <c r="E27" s="10">
        <v>65592</v>
      </c>
      <c r="F27" s="10"/>
      <c r="G27" s="14"/>
      <c r="H27" s="14"/>
      <c r="I27" s="14"/>
      <c r="J27" s="14"/>
      <c r="K27" s="10">
        <v>-6855</v>
      </c>
      <c r="L27" s="10">
        <f t="shared" si="0"/>
        <v>58737</v>
      </c>
    </row>
    <row r="28" spans="1:13" s="15" customFormat="1">
      <c r="A28" s="11"/>
      <c r="B28" s="12" t="s">
        <v>57</v>
      </c>
      <c r="C28" s="13" t="s">
        <v>100</v>
      </c>
      <c r="D28" s="10">
        <v>158516</v>
      </c>
      <c r="E28" s="10">
        <v>158347</v>
      </c>
      <c r="F28" s="10"/>
      <c r="G28" s="14"/>
      <c r="H28" s="14"/>
      <c r="I28" s="14"/>
      <c r="J28" s="14"/>
      <c r="K28" s="10">
        <v>-12075</v>
      </c>
      <c r="L28" s="10">
        <f t="shared" si="0"/>
        <v>146272</v>
      </c>
    </row>
    <row r="29" spans="1:13" s="15" customFormat="1">
      <c r="A29" s="11"/>
      <c r="B29" s="12" t="s">
        <v>58</v>
      </c>
      <c r="C29" s="13" t="s">
        <v>98</v>
      </c>
      <c r="D29" s="10">
        <v>91844</v>
      </c>
      <c r="E29" s="10">
        <v>91753</v>
      </c>
      <c r="F29" s="10"/>
      <c r="G29" s="14"/>
      <c r="H29" s="14"/>
      <c r="I29" s="14"/>
      <c r="J29" s="14"/>
      <c r="K29" s="10">
        <v>4947</v>
      </c>
      <c r="L29" s="10">
        <f t="shared" si="0"/>
        <v>96700</v>
      </c>
    </row>
    <row r="30" spans="1:13">
      <c r="A30" s="4"/>
      <c r="B30" s="3" t="s">
        <v>59</v>
      </c>
      <c r="C30" s="5" t="s">
        <v>87</v>
      </c>
      <c r="D30" s="6">
        <v>2822</v>
      </c>
      <c r="E30" s="6">
        <v>2815</v>
      </c>
      <c r="F30" s="2"/>
      <c r="G30" s="2"/>
      <c r="H30" s="2"/>
      <c r="I30" s="2"/>
      <c r="J30" s="2"/>
      <c r="K30" s="10">
        <v>-107</v>
      </c>
      <c r="L30" s="10">
        <f t="shared" si="0"/>
        <v>2708</v>
      </c>
      <c r="M30" s="15"/>
    </row>
    <row r="31" spans="1:13" s="15" customFormat="1">
      <c r="A31" s="11"/>
      <c r="B31" s="12" t="s">
        <v>60</v>
      </c>
      <c r="C31" s="13" t="s">
        <v>85</v>
      </c>
      <c r="D31" s="10">
        <v>16768</v>
      </c>
      <c r="E31" s="10">
        <v>16735</v>
      </c>
      <c r="F31" s="10"/>
      <c r="G31" s="14"/>
      <c r="H31" s="14"/>
      <c r="I31" s="14"/>
      <c r="J31" s="14"/>
      <c r="K31" s="10">
        <v>-2758</v>
      </c>
      <c r="L31" s="10">
        <f t="shared" si="0"/>
        <v>13977</v>
      </c>
    </row>
    <row r="32" spans="1:13">
      <c r="A32" s="4"/>
      <c r="B32" s="3" t="s">
        <v>61</v>
      </c>
      <c r="C32" s="5" t="s">
        <v>86</v>
      </c>
      <c r="D32" s="6">
        <v>22065</v>
      </c>
      <c r="E32" s="6">
        <v>22022</v>
      </c>
      <c r="F32" s="6"/>
      <c r="G32" s="2"/>
      <c r="H32" s="2"/>
      <c r="I32" s="2"/>
      <c r="J32" s="2"/>
      <c r="K32" s="10">
        <v>-818</v>
      </c>
      <c r="L32" s="10">
        <f t="shared" si="0"/>
        <v>21204</v>
      </c>
    </row>
    <row r="33" spans="1:12">
      <c r="A33" s="4"/>
      <c r="B33" s="3" t="s">
        <v>62</v>
      </c>
      <c r="C33" s="5" t="s">
        <v>90</v>
      </c>
      <c r="D33" s="6">
        <v>139923</v>
      </c>
      <c r="E33" s="6">
        <v>139744</v>
      </c>
      <c r="F33" s="6"/>
      <c r="G33" s="2"/>
      <c r="H33" s="2"/>
      <c r="I33" s="2"/>
      <c r="J33" s="2"/>
      <c r="K33" s="6">
        <v>11172</v>
      </c>
      <c r="L33" s="10">
        <f>SUM(E33:K33)</f>
        <v>150916</v>
      </c>
    </row>
    <row r="34" spans="1:12">
      <c r="A34" s="4"/>
      <c r="B34" s="3" t="s">
        <v>63</v>
      </c>
      <c r="C34" s="5" t="s">
        <v>91</v>
      </c>
      <c r="D34" s="6">
        <v>24127</v>
      </c>
      <c r="E34" s="6">
        <v>24081</v>
      </c>
      <c r="F34" s="6"/>
      <c r="G34" s="2"/>
      <c r="H34" s="2"/>
      <c r="I34" s="2"/>
      <c r="J34" s="6"/>
      <c r="K34" s="6">
        <f>-4816</f>
        <v>-4816</v>
      </c>
      <c r="L34" s="10">
        <f t="shared" si="0"/>
        <v>19265</v>
      </c>
    </row>
    <row r="35" spans="1:12">
      <c r="A35" s="4"/>
      <c r="B35" s="3" t="s">
        <v>64</v>
      </c>
      <c r="C35" s="5" t="s">
        <v>92</v>
      </c>
      <c r="D35" s="17">
        <v>51646</v>
      </c>
      <c r="E35" s="6">
        <v>51644</v>
      </c>
      <c r="F35" s="6"/>
      <c r="G35" s="2"/>
      <c r="H35" s="2"/>
      <c r="I35" s="2"/>
      <c r="J35" s="6">
        <v>-9700</v>
      </c>
      <c r="K35" s="6">
        <v>-10300</v>
      </c>
      <c r="L35" s="10">
        <f t="shared" si="0"/>
        <v>31644</v>
      </c>
    </row>
    <row r="36" spans="1:12">
      <c r="A36" s="4"/>
      <c r="B36" s="3" t="s">
        <v>65</v>
      </c>
      <c r="C36" s="5" t="s">
        <v>102</v>
      </c>
      <c r="D36" s="6">
        <v>3034</v>
      </c>
      <c r="E36" s="6">
        <v>3025</v>
      </c>
      <c r="F36" s="2"/>
      <c r="G36" s="2"/>
      <c r="H36" s="2"/>
      <c r="I36" s="2"/>
      <c r="J36" s="2"/>
      <c r="K36" s="6">
        <v>-122</v>
      </c>
      <c r="L36" s="10">
        <f>SUM(E36:K36)+-1</f>
        <v>2902</v>
      </c>
    </row>
    <row r="37" spans="1:12">
      <c r="A37" s="4"/>
      <c r="B37" s="3" t="s">
        <v>66</v>
      </c>
      <c r="C37" s="5" t="s">
        <v>93</v>
      </c>
      <c r="D37" s="6">
        <v>8886</v>
      </c>
      <c r="E37" s="6">
        <v>8859</v>
      </c>
      <c r="F37" s="2"/>
      <c r="G37" s="2"/>
      <c r="H37" s="2"/>
      <c r="I37" s="2"/>
      <c r="J37" s="2"/>
      <c r="K37" s="6">
        <v>435</v>
      </c>
      <c r="L37" s="10">
        <f t="shared" si="0"/>
        <v>9294</v>
      </c>
    </row>
    <row r="38" spans="1:12" ht="12.75" customHeight="1">
      <c r="A38" s="4"/>
      <c r="B38" s="3" t="s">
        <v>67</v>
      </c>
      <c r="C38" s="5" t="s">
        <v>99</v>
      </c>
      <c r="D38" s="6">
        <v>4393</v>
      </c>
      <c r="E38" s="6">
        <v>4379</v>
      </c>
      <c r="F38" s="2"/>
      <c r="G38" s="2"/>
      <c r="H38" s="2"/>
      <c r="I38" s="2"/>
      <c r="J38" s="14">
        <v>337</v>
      </c>
      <c r="K38" s="10">
        <v>819</v>
      </c>
      <c r="L38" s="10">
        <f t="shared" si="0"/>
        <v>5535</v>
      </c>
    </row>
    <row r="39" spans="1:12" ht="13.5" customHeight="1">
      <c r="A39" s="4"/>
      <c r="B39" s="4"/>
      <c r="C39" s="7" t="s">
        <v>68</v>
      </c>
      <c r="D39" s="8">
        <f>SUM(D24:D38)</f>
        <v>885973</v>
      </c>
      <c r="E39" s="8">
        <f>SUM(E24:E38)</f>
        <v>884764</v>
      </c>
      <c r="F39" s="8">
        <f t="shared" ref="F39" si="2">SUM(F24:F38)</f>
        <v>0</v>
      </c>
      <c r="G39" s="8">
        <f>SUM(G24:G38)</f>
        <v>0</v>
      </c>
      <c r="H39" s="8">
        <f>SUM(H24:H38)</f>
        <v>0</v>
      </c>
      <c r="I39" s="8">
        <f>SUM(I24:I38)</f>
        <v>0</v>
      </c>
      <c r="J39" s="8">
        <f>SUM(J24:J38)</f>
        <v>-9363</v>
      </c>
      <c r="K39" s="8">
        <f>SUM(K24:K38)</f>
        <v>0</v>
      </c>
      <c r="L39" s="8">
        <f>SUM(L24:L38)+1</f>
        <v>875401</v>
      </c>
    </row>
    <row r="40" spans="1:12" ht="17.25" customHeight="1">
      <c r="A40" s="4"/>
      <c r="B40" s="7" t="s">
        <v>69</v>
      </c>
      <c r="C40" s="7" t="s">
        <v>81</v>
      </c>
      <c r="D40" s="8">
        <f>+D23+D39</f>
        <v>1551455</v>
      </c>
      <c r="E40" s="8">
        <f>+E23+E39</f>
        <v>1474138</v>
      </c>
      <c r="F40" s="8">
        <f t="shared" ref="F40:K40" si="3">+F23+F39</f>
        <v>0</v>
      </c>
      <c r="G40" s="8">
        <f t="shared" si="3"/>
        <v>0</v>
      </c>
      <c r="H40" s="8">
        <f t="shared" si="3"/>
        <v>-11576</v>
      </c>
      <c r="I40" s="8">
        <f t="shared" si="3"/>
        <v>0</v>
      </c>
      <c r="J40" s="8">
        <f t="shared" si="3"/>
        <v>5445</v>
      </c>
      <c r="K40" s="8">
        <f t="shared" si="3"/>
        <v>0</v>
      </c>
      <c r="L40" s="8">
        <f>+L23+L39</f>
        <v>1468007</v>
      </c>
    </row>
    <row r="41" spans="1:12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4"/>
    </row>
    <row r="42" spans="1:12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7"/>
    </row>
    <row r="43" spans="1:12">
      <c r="A43" s="48" t="s">
        <v>70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50"/>
    </row>
    <row r="44" spans="1:12">
      <c r="A44" s="51" t="s">
        <v>71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3"/>
    </row>
    <row r="45" spans="1:12">
      <c r="A45" s="24" t="s">
        <v>72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</row>
    <row r="46" spans="1:12">
      <c r="A46" s="24" t="s">
        <v>73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6"/>
    </row>
    <row r="47" spans="1:12">
      <c r="A47" s="54" t="s">
        <v>74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6"/>
    </row>
    <row r="48" spans="1:12">
      <c r="A48" s="57" t="s">
        <v>75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9"/>
    </row>
    <row r="49" spans="1:12">
      <c r="A49" s="51" t="s">
        <v>76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3"/>
    </row>
    <row r="50" spans="1:12">
      <c r="A50" s="24" t="s">
        <v>77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6"/>
    </row>
    <row r="51" spans="1:12">
      <c r="A51" s="24" t="s">
        <v>78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6"/>
    </row>
    <row r="52" spans="1:12">
      <c r="A52" s="54" t="s">
        <v>79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6"/>
    </row>
  </sheetData>
  <mergeCells count="18">
    <mergeCell ref="A51:L51"/>
    <mergeCell ref="A52:L52"/>
    <mergeCell ref="A47:L47"/>
    <mergeCell ref="A48:L48"/>
    <mergeCell ref="A49:L49"/>
    <mergeCell ref="A50:L50"/>
    <mergeCell ref="A46:L46"/>
    <mergeCell ref="A1:L1"/>
    <mergeCell ref="A2:L2"/>
    <mergeCell ref="A3:L3"/>
    <mergeCell ref="B4:L4"/>
    <mergeCell ref="C5:C7"/>
    <mergeCell ref="E5:E7"/>
    <mergeCell ref="A41:L41"/>
    <mergeCell ref="A42:L42"/>
    <mergeCell ref="A43:L43"/>
    <mergeCell ref="A44:L44"/>
    <mergeCell ref="A45:L45"/>
  </mergeCells>
  <phoneticPr fontId="0" type="noConversion"/>
  <pageMargins left="0.75" right="0.75" top="1" bottom="1" header="0.5" footer="0.5"/>
  <pageSetup scale="90" orientation="landscape" r:id="rId1"/>
  <headerFooter alignWithMargins="0">
    <oddHeader>&amp;RPage &amp;P of &amp;N</oddHead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DD1416_harrisvt_AD84327F-142</vt:lpstr>
      <vt:lpstr>'DD1416_harrisvt_AD84327F-142'!Print_Titles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snyderb</cp:lastModifiedBy>
  <cp:lastPrinted>2012-07-31T17:21:44Z</cp:lastPrinted>
  <dcterms:created xsi:type="dcterms:W3CDTF">2009-01-06T19:43:16Z</dcterms:created>
  <dcterms:modified xsi:type="dcterms:W3CDTF">2012-08-07T15:24:44Z</dcterms:modified>
</cp:coreProperties>
</file>