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535"/>
  </bookViews>
  <sheets>
    <sheet name="DD1416_harrisvt3_2BD966BB-1422-" sheetId="2" r:id="rId1"/>
  </sheets>
  <definedNames>
    <definedName name="_xlnm.Print_Titles" localSheetId="0">'DD1416_harrisvt3_2BD966BB-1422-'!$1:$7</definedName>
  </definedNames>
  <calcPr calcId="125725"/>
</workbook>
</file>

<file path=xl/calcChain.xml><?xml version="1.0" encoding="utf-8"?>
<calcChain xmlns="http://schemas.openxmlformats.org/spreadsheetml/2006/main">
  <c r="K40" i="2"/>
  <c r="K34"/>
  <c r="K30"/>
  <c r="K73"/>
  <c r="L72"/>
  <c r="L12"/>
  <c r="L85"/>
  <c r="F87"/>
  <c r="G87"/>
  <c r="I86"/>
  <c r="K86"/>
  <c r="H73"/>
  <c r="I73"/>
  <c r="J73"/>
  <c r="H40"/>
  <c r="I40"/>
  <c r="J40"/>
  <c r="I34"/>
  <c r="J34"/>
  <c r="K32"/>
  <c r="H30"/>
  <c r="H87" s="1"/>
  <c r="I30"/>
  <c r="I87" s="1"/>
  <c r="J30"/>
  <c r="J87" s="1"/>
  <c r="K76"/>
  <c r="E76"/>
  <c r="E30"/>
  <c r="L8"/>
  <c r="L33"/>
  <c r="L34" s="1"/>
  <c r="E40"/>
  <c r="E73"/>
  <c r="L74"/>
  <c r="E86"/>
  <c r="L43"/>
  <c r="D86"/>
  <c r="L19"/>
  <c r="L35"/>
  <c r="L46"/>
  <c r="L63"/>
  <c r="L64"/>
  <c r="L65"/>
  <c r="L66"/>
  <c r="L17"/>
  <c r="L21"/>
  <c r="L25"/>
  <c r="L9"/>
  <c r="L10"/>
  <c r="L13"/>
  <c r="L14"/>
  <c r="L15"/>
  <c r="L16"/>
  <c r="L18"/>
  <c r="L20"/>
  <c r="L24"/>
  <c r="L26"/>
  <c r="L27"/>
  <c r="L29"/>
  <c r="L11"/>
  <c r="D30"/>
  <c r="L41"/>
  <c r="L28"/>
  <c r="L23"/>
  <c r="L22"/>
  <c r="L42"/>
  <c r="L52"/>
  <c r="L62"/>
  <c r="L67"/>
  <c r="L68"/>
  <c r="L44"/>
  <c r="L45"/>
  <c r="L47"/>
  <c r="L48"/>
  <c r="L49"/>
  <c r="L50"/>
  <c r="L51"/>
  <c r="L59"/>
  <c r="L60"/>
  <c r="L61"/>
  <c r="L69"/>
  <c r="L70"/>
  <c r="L71"/>
  <c r="L53"/>
  <c r="L54"/>
  <c r="L55"/>
  <c r="L56"/>
  <c r="L57"/>
  <c r="L58"/>
  <c r="L75"/>
  <c r="L76" s="1"/>
  <c r="L78"/>
  <c r="L79"/>
  <c r="L77"/>
  <c r="L80"/>
  <c r="L81"/>
  <c r="L82"/>
  <c r="L83"/>
  <c r="L84"/>
  <c r="D73"/>
  <c r="D76"/>
  <c r="L39"/>
  <c r="E34"/>
  <c r="D34"/>
  <c r="E32"/>
  <c r="L37"/>
  <c r="L38"/>
  <c r="L36"/>
  <c r="D40"/>
  <c r="L31"/>
  <c r="L32" s="1"/>
  <c r="D32"/>
  <c r="D87" s="1"/>
  <c r="E87"/>
  <c r="L30"/>
  <c r="K87" l="1"/>
  <c r="L86"/>
  <c r="L73"/>
  <c r="L40"/>
  <c r="L87" s="1"/>
</calcChain>
</file>

<file path=xl/sharedStrings.xml><?xml version="1.0" encoding="utf-8"?>
<sst xmlns="http://schemas.openxmlformats.org/spreadsheetml/2006/main" count="209" uniqueCount="192">
  <si>
    <t>Report of Programs</t>
  </si>
  <si>
    <t>(Dollars in Thousands)</t>
  </si>
  <si>
    <t>Account:</t>
  </si>
  <si>
    <t>Aircraft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</si>
  <si>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</si>
  <si>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</si>
  <si>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</si>
  <si>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</si>
  <si>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</si>
  <si>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</si>
  <si>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</si>
  <si>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</si>
  <si>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</si>
  <si>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</si>
  <si>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</si>
  <si>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</si>
  <si>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</si>
  <si>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</si>
  <si>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</si>
  <si>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</si>
  <si>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</si>
  <si>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</si>
  <si>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</si>
  <si>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</si>
  <si>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</si>
  <si>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</si>
  <si>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</si>
  <si>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</si>
  <si>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0143</t>
  </si>
  <si>
    <t xml:space="preserve">0143C </t>
  </si>
  <si>
    <t>0145</t>
  </si>
  <si>
    <t>*</t>
  </si>
  <si>
    <t>(Funding for Nine Additional Aircraft)</t>
  </si>
  <si>
    <t xml:space="preserve">0145C </t>
  </si>
  <si>
    <t>0147</t>
  </si>
  <si>
    <t xml:space="preserve">0147C </t>
  </si>
  <si>
    <t>0164</t>
  </si>
  <si>
    <t xml:space="preserve">0164C </t>
  </si>
  <si>
    <t>V-22 (Medium Lift) Adv Proc (CY)  </t>
  </si>
  <si>
    <t>0178</t>
  </si>
  <si>
    <t xml:space="preserve">0178C </t>
  </si>
  <si>
    <t>UH-1Y/AH-1Z Adv Proc (CY)  </t>
  </si>
  <si>
    <t>0179</t>
  </si>
  <si>
    <t xml:space="preserve">0179C </t>
  </si>
  <si>
    <t>0182</t>
  </si>
  <si>
    <t>(Multi-Mission Helicopter Avionics System Test Bed)</t>
  </si>
  <si>
    <t>(Program Increase - Airborne Sonar)</t>
  </si>
  <si>
    <t xml:space="preserve">0182C </t>
  </si>
  <si>
    <t>0193</t>
  </si>
  <si>
    <t xml:space="preserve">0193C </t>
  </si>
  <si>
    <t>0195</t>
  </si>
  <si>
    <t>(Funding For One Additional Aircraft)</t>
  </si>
  <si>
    <t xml:space="preserve">0195C </t>
  </si>
  <si>
    <t>BA 01: Combat Aircraft</t>
  </si>
  <si>
    <t>0246</t>
  </si>
  <si>
    <t>BA 02: Airlift Aircraft</t>
  </si>
  <si>
    <t>0339</t>
  </si>
  <si>
    <t>BA 03: Trainer Aircraft</t>
  </si>
  <si>
    <t>0441</t>
  </si>
  <si>
    <t>RQ-7 UAV  </t>
  </si>
  <si>
    <t>0443</t>
  </si>
  <si>
    <t>0465</t>
  </si>
  <si>
    <t>(UC-12 Replacement Aircraft)</t>
  </si>
  <si>
    <t>( 1,954)</t>
  </si>
  <si>
    <t>BA 04: Other Aircraft</t>
  </si>
  <si>
    <t>0511</t>
  </si>
  <si>
    <t>0514</t>
  </si>
  <si>
    <t>0525</t>
  </si>
  <si>
    <t>0526</t>
  </si>
  <si>
    <t>0527</t>
  </si>
  <si>
    <t>0528</t>
  </si>
  <si>
    <t>0530</t>
  </si>
  <si>
    <t>0532</t>
  </si>
  <si>
    <t>0537</t>
  </si>
  <si>
    <t>0538</t>
  </si>
  <si>
    <t>0544</t>
  </si>
  <si>
    <t>(Reliability Enhancements for E-2C)</t>
  </si>
  <si>
    <t>0556</t>
  </si>
  <si>
    <t>0560</t>
  </si>
  <si>
    <t>0561</t>
  </si>
  <si>
    <t>0562</t>
  </si>
  <si>
    <t>0564</t>
  </si>
  <si>
    <t>0566</t>
  </si>
  <si>
    <t>0567</t>
  </si>
  <si>
    <t>0569</t>
  </si>
  <si>
    <t>(Universal Avionics Recorder Wireless Flight Download Data)</t>
  </si>
  <si>
    <t>0570</t>
  </si>
  <si>
    <t>0571</t>
  </si>
  <si>
    <t>0575</t>
  </si>
  <si>
    <t>Aviation Life Support Mods  </t>
  </si>
  <si>
    <t>0576</t>
  </si>
  <si>
    <t>(AN/AAR-47D(V)X Missile Warning System)</t>
  </si>
  <si>
    <t>(Depot Capability)</t>
  </si>
  <si>
    <t>0577</t>
  </si>
  <si>
    <t>0581</t>
  </si>
  <si>
    <t>Common Defensive Weapon System  </t>
  </si>
  <si>
    <t>0582</t>
  </si>
  <si>
    <t>0590</t>
  </si>
  <si>
    <t>BA 05: Modification of Aircraft</t>
  </si>
  <si>
    <t>0605</t>
  </si>
  <si>
    <t>(Additional F-18 Aircraft)</t>
  </si>
  <si>
    <t>BA 06: Aircraft Spares and Repair Parts</t>
  </si>
  <si>
    <t>0705</t>
  </si>
  <si>
    <t>(Advanced Skills Management Command Portal - Fleet Readiness Centers)</t>
  </si>
  <si>
    <t>(Direct Squadron Support Readiness Training Program)</t>
  </si>
  <si>
    <t>0715</t>
  </si>
  <si>
    <t>Aircraft Industrial Facilities  </t>
  </si>
  <si>
    <t>0720</t>
  </si>
  <si>
    <t>War Consumables  </t>
  </si>
  <si>
    <t>0725</t>
  </si>
  <si>
    <t>0735</t>
  </si>
  <si>
    <t>0740</t>
  </si>
  <si>
    <t>BA 07: Aircraft Support Equipment and Facilities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</si>
  <si>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</si>
  <si>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</si>
  <si>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</si>
  <si>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</si>
  <si>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</si>
  <si>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</si>
  <si>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</si>
  <si>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</si>
  <si>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</si>
  <si>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</si>
  <si>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</si>
  <si>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</si>
  <si>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(141,562)</t>
  </si>
  <si>
    <t>(1,495)</t>
  </si>
  <si>
    <t>( 9,969)</t>
  </si>
  <si>
    <t>( 3,988)</t>
  </si>
  <si>
    <t>( 1,595)</t>
  </si>
  <si>
    <t>(11,165)</t>
  </si>
  <si>
    <t>( 1,994)</t>
  </si>
  <si>
    <t>EA-18G  S1.</t>
  </si>
  <si>
    <t>FA-18E/F  S1.</t>
  </si>
  <si>
    <t>Joint Strike Fighter CV  S1.</t>
  </si>
  <si>
    <t>Joint Strike Fighter CV Adv Proc (CY)  S1.</t>
  </si>
  <si>
    <t>V-22 (Medium Lift)  S1.</t>
  </si>
  <si>
    <t>MH-60R  S1.</t>
  </si>
  <si>
    <t>MH-60R Adv Proc (CY)  R1.</t>
  </si>
  <si>
    <t>E-2D AHE  S1.</t>
  </si>
  <si>
    <t>E-2D AHE Adv Proc (CY)  S1</t>
  </si>
  <si>
    <t>JT Primary Acft Trnr Sys (JPATS)  S1.</t>
  </si>
  <si>
    <t>AV-8 Series  S1.</t>
  </si>
  <si>
    <t>H-46 Series  R2.</t>
  </si>
  <si>
    <t>H-53 Series  S1.</t>
  </si>
  <si>
    <t>H-1 Series  S1.</t>
  </si>
  <si>
    <t>Flt Elect Wrfr Supt Grp (FEWSG)  S1.</t>
  </si>
  <si>
    <t>Power Plant Changes  R2.</t>
  </si>
  <si>
    <t>Common ECM Equipment  S1.</t>
  </si>
  <si>
    <t>Common Avionics Changes  S1.</t>
  </si>
  <si>
    <t>V-22 (Tilt/Rotor Acft) Osprey  R2.</t>
  </si>
  <si>
    <t>First Destination Transportation  R1.</t>
  </si>
  <si>
    <t>04120</t>
  </si>
  <si>
    <t>C-40A  S2.</t>
  </si>
  <si>
    <t>HC-130j  S1.</t>
  </si>
  <si>
    <t>MQ-8 UAV  S1.</t>
  </si>
  <si>
    <t>E-2 Series  R1.</t>
  </si>
  <si>
    <t>Trainer Acft Series  R1.</t>
  </si>
  <si>
    <t>T-45 Series  R1.</t>
  </si>
  <si>
    <t>Spares and Repair Parts  R1.</t>
  </si>
  <si>
    <t>FA-18E/F Adv Proc (CY)  S1.</t>
  </si>
  <si>
    <t>0790</t>
  </si>
  <si>
    <t>Cancelled Account Adjustments  </t>
  </si>
  <si>
    <t>F-18 Series  R1.</t>
  </si>
  <si>
    <t>MH-60S (MYP)  R1.</t>
  </si>
  <si>
    <t>MH-60S (MYP) Adv Proc (CY)  S1.</t>
  </si>
  <si>
    <t>( 2,991)</t>
  </si>
  <si>
    <t>EA-18G Adv Proc (CY)  S1.</t>
  </si>
  <si>
    <t>UH-1Y/AH-1Z  R1.</t>
  </si>
  <si>
    <t>Other Support Aircraft  R1.</t>
  </si>
  <si>
    <t>EA-6 Series  R1.</t>
  </si>
  <si>
    <t>C-130 Series  R1.</t>
  </si>
  <si>
    <t>Cargo/Transport Acft Series  S1.</t>
  </si>
  <si>
    <t>Executive Helicopters Series  S1.</t>
  </si>
  <si>
    <t>ID Sys   R1.</t>
  </si>
  <si>
    <t>Special Support Equipment  S1.</t>
  </si>
  <si>
    <t>(493,473)</t>
  </si>
  <si>
    <t>(798)</t>
  </si>
  <si>
    <t>( 3,190)</t>
  </si>
  <si>
    <t>P-8A Multi-mission Maritime Aircraft  S1.</t>
  </si>
  <si>
    <t>AH-1W Series  R1.</t>
  </si>
  <si>
    <t>EP-3 Series  S1.</t>
  </si>
  <si>
    <t>Special Project Acft  R1.</t>
  </si>
  <si>
    <t>P-8A Multi-mission Maritime Aircraft Adv Proc (CY)  R1.</t>
  </si>
  <si>
    <t>C-2A  R1.</t>
  </si>
  <si>
    <t>E-6 Series  R1.</t>
  </si>
  <si>
    <t>JT Primary Acft Trnr Sys (JPATS)   S1.</t>
  </si>
  <si>
    <t>Common Ground Equipment  R1.</t>
  </si>
  <si>
    <t>Other Production Charges  S1.</t>
  </si>
  <si>
    <t>Data as of: 30 June 2012</t>
  </si>
  <si>
    <t>SH-60 Series  R1.</t>
  </si>
  <si>
    <t>P-3 Series  S1.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</si>
</sst>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3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3" fontId="0" fillId="0" borderId="1" xfId="0" applyNumberForma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" xfId="0" applyFont="1" applyFill="1" applyBorder="1" applyAlignment="1">
      <alignment wrapText="1"/>
    </xf>
    <xf numFmtId="0" fontId="5" fillId="0" borderId="0" xfId="0" applyFont="1" applyFill="1"/>
    <xf numFmtId="3" fontId="0" fillId="0" borderId="0" xfId="0" applyNumberFormat="1" applyFill="1"/>
    <xf numFmtId="38" fontId="0" fillId="0" borderId="0" xfId="0" applyNumberFormat="1" applyFill="1"/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tabSelected="1" zoomScaleNormal="100" workbookViewId="0">
      <pane ySplit="7" topLeftCell="A8" activePane="bottomLeft" state="frozen"/>
      <selection pane="bottomLeft" activeCell="Q73" sqref="Q72:Q73"/>
    </sheetView>
  </sheetViews>
  <sheetFormatPr defaultRowHeight="12.75"/>
  <cols>
    <col min="1" max="2" width="6.85546875" style="6" customWidth="1"/>
    <col min="3" max="3" width="39.140625" style="6" customWidth="1"/>
    <col min="4" max="4" width="9" style="6" customWidth="1"/>
    <col min="5" max="5" width="9.7109375" style="6" customWidth="1"/>
    <col min="6" max="6" width="10.28515625" style="6" customWidth="1"/>
    <col min="7" max="7" width="9.140625" style="6"/>
    <col min="8" max="8" width="9" style="6" customWidth="1"/>
    <col min="9" max="9" width="9.140625" style="6"/>
    <col min="10" max="11" width="7.42578125" style="6" customWidth="1"/>
    <col min="12" max="13" width="10.140625" style="6" customWidth="1"/>
    <col min="14" max="14" width="9.7109375" style="6" bestFit="1" customWidth="1"/>
    <col min="15" max="16384" width="9.140625" style="6"/>
  </cols>
  <sheetData>
    <row r="1" spans="1:14" ht="12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4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4" ht="12.75" customHeight="1">
      <c r="A3" s="44" t="s">
        <v>189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4">
      <c r="A4" s="15" t="s">
        <v>2</v>
      </c>
      <c r="B4" s="49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4">
      <c r="A5" s="2" t="s">
        <v>4</v>
      </c>
      <c r="B5" s="2" t="s">
        <v>7</v>
      </c>
      <c r="C5" s="52" t="s">
        <v>10</v>
      </c>
      <c r="D5" s="2" t="s">
        <v>11</v>
      </c>
      <c r="E5" s="52" t="s">
        <v>13</v>
      </c>
      <c r="F5" s="2" t="s">
        <v>14</v>
      </c>
      <c r="G5" s="2" t="s">
        <v>16</v>
      </c>
      <c r="H5" s="2" t="s">
        <v>18</v>
      </c>
      <c r="I5" s="2" t="s">
        <v>20</v>
      </c>
      <c r="J5" s="2" t="s">
        <v>22</v>
      </c>
      <c r="K5" s="2" t="s">
        <v>25</v>
      </c>
      <c r="L5" s="2" t="s">
        <v>26</v>
      </c>
    </row>
    <row r="6" spans="1:14">
      <c r="A6" s="3" t="s">
        <v>5</v>
      </c>
      <c r="B6" s="3" t="s">
        <v>8</v>
      </c>
      <c r="C6" s="53"/>
      <c r="D6" s="3" t="s">
        <v>7</v>
      </c>
      <c r="E6" s="53"/>
      <c r="F6" s="3" t="s">
        <v>15</v>
      </c>
      <c r="G6" s="3" t="s">
        <v>17</v>
      </c>
      <c r="H6" s="3" t="s">
        <v>19</v>
      </c>
      <c r="I6" s="3" t="s">
        <v>21</v>
      </c>
      <c r="J6" s="3" t="s">
        <v>23</v>
      </c>
      <c r="K6" s="3" t="s">
        <v>23</v>
      </c>
      <c r="L6" s="3" t="s">
        <v>27</v>
      </c>
    </row>
    <row r="7" spans="1:14">
      <c r="A7" s="4" t="s">
        <v>6</v>
      </c>
      <c r="B7" s="4" t="s">
        <v>9</v>
      </c>
      <c r="C7" s="54"/>
      <c r="D7" s="4" t="s">
        <v>12</v>
      </c>
      <c r="E7" s="54"/>
      <c r="F7" s="4" t="s">
        <v>16</v>
      </c>
      <c r="G7" s="4" t="s">
        <v>124</v>
      </c>
      <c r="H7" s="4"/>
      <c r="I7" s="4" t="s">
        <v>16</v>
      </c>
      <c r="J7" s="4" t="s">
        <v>24</v>
      </c>
      <c r="K7" s="4" t="s">
        <v>24</v>
      </c>
      <c r="L7" s="4"/>
    </row>
    <row r="8" spans="1:14">
      <c r="A8" s="9"/>
      <c r="B8" s="10" t="s">
        <v>28</v>
      </c>
      <c r="C8" s="11" t="s">
        <v>132</v>
      </c>
      <c r="D8" s="1">
        <v>1611837</v>
      </c>
      <c r="E8" s="1">
        <v>1606865</v>
      </c>
      <c r="F8" s="1"/>
      <c r="G8" s="1"/>
      <c r="H8" s="1">
        <v>-89120</v>
      </c>
      <c r="I8" s="1"/>
      <c r="J8" s="1"/>
      <c r="K8" s="1">
        <v>-3076</v>
      </c>
      <c r="L8" s="1">
        <f>SUM(E8:K8)</f>
        <v>1514669</v>
      </c>
      <c r="M8" s="24"/>
      <c r="N8" s="25"/>
    </row>
    <row r="9" spans="1:14">
      <c r="A9" s="9"/>
      <c r="B9" s="10" t="s">
        <v>29</v>
      </c>
      <c r="C9" s="11" t="s">
        <v>167</v>
      </c>
      <c r="D9" s="1">
        <v>20559</v>
      </c>
      <c r="E9" s="1">
        <v>20496</v>
      </c>
      <c r="F9" s="1"/>
      <c r="G9" s="1"/>
      <c r="H9" s="1"/>
      <c r="I9" s="1"/>
      <c r="J9" s="1"/>
      <c r="K9" s="1">
        <v>-206</v>
      </c>
      <c r="L9" s="1">
        <f t="shared" ref="L9:L27" si="0">SUM(E9,F9,G9,H9,I9,J9,K9)</f>
        <v>20290</v>
      </c>
      <c r="M9" s="24"/>
      <c r="N9" s="25"/>
    </row>
    <row r="10" spans="1:14">
      <c r="A10" s="9"/>
      <c r="B10" s="10" t="s">
        <v>30</v>
      </c>
      <c r="C10" s="11" t="s">
        <v>133</v>
      </c>
      <c r="D10" s="1">
        <v>1009537</v>
      </c>
      <c r="E10" s="1">
        <v>1499896</v>
      </c>
      <c r="F10" s="1"/>
      <c r="G10" s="1"/>
      <c r="H10" s="1">
        <v>-72727</v>
      </c>
      <c r="I10" s="1"/>
      <c r="J10" s="1"/>
      <c r="K10" s="1">
        <v>-7444</v>
      </c>
      <c r="L10" s="1">
        <f t="shared" si="0"/>
        <v>1419725</v>
      </c>
      <c r="M10" s="24"/>
      <c r="N10" s="25"/>
    </row>
    <row r="11" spans="1:14">
      <c r="A11" s="10" t="s">
        <v>31</v>
      </c>
      <c r="B11" s="16"/>
      <c r="C11" s="11" t="s">
        <v>32</v>
      </c>
      <c r="D11" s="7"/>
      <c r="E11" s="8" t="s">
        <v>176</v>
      </c>
      <c r="F11" s="1"/>
      <c r="G11" s="1"/>
      <c r="H11" s="1"/>
      <c r="I11" s="7"/>
      <c r="J11" s="17"/>
      <c r="K11" s="7"/>
      <c r="L11" s="1" t="str">
        <f>E11</f>
        <v>(493,473)</v>
      </c>
      <c r="M11" s="24"/>
      <c r="N11" s="25"/>
    </row>
    <row r="12" spans="1:14">
      <c r="A12" s="9"/>
      <c r="B12" s="10" t="s">
        <v>33</v>
      </c>
      <c r="C12" s="11" t="s">
        <v>160</v>
      </c>
      <c r="D12" s="1">
        <v>51431</v>
      </c>
      <c r="E12" s="1">
        <v>51272</v>
      </c>
      <c r="F12" s="1"/>
      <c r="G12" s="1"/>
      <c r="H12" s="1"/>
      <c r="I12" s="1">
        <v>-19</v>
      </c>
      <c r="J12" s="1"/>
      <c r="K12" s="1">
        <v>-326</v>
      </c>
      <c r="L12" s="1">
        <f>SUM(E12,F12,G12,H12,I12,J12,K12)</f>
        <v>50927</v>
      </c>
      <c r="M12" s="24"/>
      <c r="N12" s="25"/>
    </row>
    <row r="13" spans="1:14">
      <c r="A13" s="9"/>
      <c r="B13" s="10" t="s">
        <v>34</v>
      </c>
      <c r="C13" s="11" t="s">
        <v>134</v>
      </c>
      <c r="D13" s="1">
        <v>3997048</v>
      </c>
      <c r="E13" s="1">
        <v>3984719</v>
      </c>
      <c r="F13" s="1"/>
      <c r="G13" s="1"/>
      <c r="H13" s="1">
        <v>-280000</v>
      </c>
      <c r="I13" s="1"/>
      <c r="J13" s="1">
        <v>-14808</v>
      </c>
      <c r="K13" s="1">
        <v>-81</v>
      </c>
      <c r="L13" s="1">
        <f t="shared" si="0"/>
        <v>3689830</v>
      </c>
      <c r="M13" s="24"/>
      <c r="N13" s="25"/>
    </row>
    <row r="14" spans="1:14">
      <c r="A14" s="9"/>
      <c r="B14" s="10" t="s">
        <v>35</v>
      </c>
      <c r="C14" s="11" t="s">
        <v>135</v>
      </c>
      <c r="D14" s="1">
        <v>481000</v>
      </c>
      <c r="E14" s="1">
        <v>479516</v>
      </c>
      <c r="F14" s="1"/>
      <c r="G14" s="1"/>
      <c r="H14" s="1"/>
      <c r="I14" s="1"/>
      <c r="J14" s="1"/>
      <c r="K14" s="1">
        <v>-19732</v>
      </c>
      <c r="L14" s="1">
        <f t="shared" si="0"/>
        <v>459784</v>
      </c>
      <c r="M14" s="24"/>
      <c r="N14" s="25"/>
    </row>
    <row r="15" spans="1:14">
      <c r="A15" s="9"/>
      <c r="B15" s="10" t="s">
        <v>36</v>
      </c>
      <c r="C15" s="11" t="s">
        <v>136</v>
      </c>
      <c r="D15" s="1">
        <v>2215829</v>
      </c>
      <c r="E15" s="1">
        <v>2208994</v>
      </c>
      <c r="F15" s="1"/>
      <c r="G15" s="1"/>
      <c r="H15" s="1"/>
      <c r="I15" s="1"/>
      <c r="J15" s="1">
        <v>-8129</v>
      </c>
      <c r="K15" s="1">
        <v>-19285</v>
      </c>
      <c r="L15" s="1">
        <f t="shared" si="0"/>
        <v>2181580</v>
      </c>
      <c r="M15" s="24"/>
      <c r="N15" s="25"/>
    </row>
    <row r="16" spans="1:14">
      <c r="A16" s="9"/>
      <c r="B16" s="10" t="s">
        <v>37</v>
      </c>
      <c r="C16" s="11" t="s">
        <v>38</v>
      </c>
      <c r="D16" s="1">
        <v>84342</v>
      </c>
      <c r="E16" s="1">
        <v>84082</v>
      </c>
      <c r="F16" s="1"/>
      <c r="G16" s="1"/>
      <c r="H16" s="1"/>
      <c r="I16" s="1">
        <v>-4</v>
      </c>
      <c r="J16" s="1"/>
      <c r="K16" s="1"/>
      <c r="L16" s="1">
        <f t="shared" si="0"/>
        <v>84078</v>
      </c>
      <c r="M16" s="24"/>
      <c r="N16" s="25"/>
    </row>
    <row r="17" spans="1:14">
      <c r="A17" s="9"/>
      <c r="B17" s="10" t="s">
        <v>39</v>
      </c>
      <c r="C17" s="11" t="s">
        <v>168</v>
      </c>
      <c r="D17" s="1">
        <v>764807</v>
      </c>
      <c r="E17" s="1">
        <v>638003</v>
      </c>
      <c r="F17" s="1"/>
      <c r="G17" s="1"/>
      <c r="H17" s="1">
        <v>57600</v>
      </c>
      <c r="I17" s="1"/>
      <c r="J17" s="1"/>
      <c r="K17" s="1">
        <v>19994</v>
      </c>
      <c r="L17" s="1">
        <f t="shared" si="0"/>
        <v>715597</v>
      </c>
      <c r="M17" s="24"/>
      <c r="N17" s="25"/>
    </row>
    <row r="18" spans="1:14">
      <c r="A18" s="9"/>
      <c r="B18" s="10" t="s">
        <v>40</v>
      </c>
      <c r="C18" s="11" t="s">
        <v>41</v>
      </c>
      <c r="D18" s="1">
        <v>70550</v>
      </c>
      <c r="E18" s="1">
        <v>50394</v>
      </c>
      <c r="F18" s="1"/>
      <c r="G18" s="1"/>
      <c r="H18" s="1"/>
      <c r="I18" s="1"/>
      <c r="J18" s="1"/>
      <c r="K18" s="1"/>
      <c r="L18" s="1">
        <f t="shared" si="0"/>
        <v>50394</v>
      </c>
      <c r="M18" s="24"/>
      <c r="N18" s="25"/>
    </row>
    <row r="19" spans="1:14">
      <c r="A19" s="9"/>
      <c r="B19" s="10" t="s">
        <v>42</v>
      </c>
      <c r="C19" s="11" t="s">
        <v>164</v>
      </c>
      <c r="D19" s="1">
        <v>414145</v>
      </c>
      <c r="E19" s="1">
        <v>392929</v>
      </c>
      <c r="F19" s="1"/>
      <c r="G19" s="1"/>
      <c r="H19" s="1"/>
      <c r="I19" s="1"/>
      <c r="J19" s="1"/>
      <c r="K19" s="1">
        <v>740</v>
      </c>
      <c r="L19" s="1">
        <f>SUM(E19,F19,G19,H19,I19,J19,K19)</f>
        <v>393669</v>
      </c>
      <c r="M19" s="24"/>
      <c r="N19" s="25"/>
    </row>
    <row r="20" spans="1:14" ht="13.5" customHeight="1">
      <c r="A20" s="9"/>
      <c r="B20" s="10" t="s">
        <v>43</v>
      </c>
      <c r="C20" s="11" t="s">
        <v>165</v>
      </c>
      <c r="D20" s="1">
        <v>78830</v>
      </c>
      <c r="E20" s="1">
        <v>78587</v>
      </c>
      <c r="F20" s="1"/>
      <c r="G20" s="1"/>
      <c r="H20" s="1"/>
      <c r="I20" s="1"/>
      <c r="J20" s="1"/>
      <c r="K20" s="1">
        <v>-976</v>
      </c>
      <c r="L20" s="1">
        <f t="shared" si="0"/>
        <v>77611</v>
      </c>
      <c r="M20" s="24"/>
      <c r="N20" s="25"/>
    </row>
    <row r="21" spans="1:14">
      <c r="A21" s="9"/>
      <c r="B21" s="10" t="s">
        <v>44</v>
      </c>
      <c r="C21" s="11" t="s">
        <v>137</v>
      </c>
      <c r="D21" s="1">
        <v>811781</v>
      </c>
      <c r="E21" s="1">
        <v>813763</v>
      </c>
      <c r="F21" s="1"/>
      <c r="G21" s="1"/>
      <c r="H21" s="1"/>
      <c r="I21" s="1"/>
      <c r="J21" s="1"/>
      <c r="K21" s="1">
        <v>-380</v>
      </c>
      <c r="L21" s="1">
        <f t="shared" si="0"/>
        <v>813383</v>
      </c>
      <c r="M21" s="24"/>
      <c r="N21" s="25"/>
    </row>
    <row r="22" spans="1:14">
      <c r="A22" s="10" t="s">
        <v>31</v>
      </c>
      <c r="B22" s="16"/>
      <c r="C22" s="11" t="s">
        <v>45</v>
      </c>
      <c r="D22" s="7"/>
      <c r="E22" s="1" t="s">
        <v>126</v>
      </c>
      <c r="F22" s="1"/>
      <c r="G22" s="1"/>
      <c r="H22" s="1"/>
      <c r="I22" s="7"/>
      <c r="J22" s="17"/>
      <c r="K22" s="7"/>
      <c r="L22" s="1" t="str">
        <f>E22</f>
        <v>(1,495)</v>
      </c>
      <c r="M22" s="24"/>
      <c r="N22" s="25"/>
    </row>
    <row r="23" spans="1:14">
      <c r="A23" s="10" t="s">
        <v>31</v>
      </c>
      <c r="B23" s="16"/>
      <c r="C23" s="11" t="s">
        <v>46</v>
      </c>
      <c r="D23" s="7"/>
      <c r="E23" s="8" t="s">
        <v>166</v>
      </c>
      <c r="F23" s="1"/>
      <c r="G23" s="1"/>
      <c r="H23" s="1"/>
      <c r="I23" s="7"/>
      <c r="J23" s="17"/>
      <c r="K23" s="7"/>
      <c r="L23" s="1" t="str">
        <f>E23</f>
        <v>( 2,991)</v>
      </c>
      <c r="M23" s="24"/>
      <c r="N23" s="25"/>
    </row>
    <row r="24" spans="1:14">
      <c r="A24" s="9"/>
      <c r="B24" s="10" t="s">
        <v>47</v>
      </c>
      <c r="C24" s="11" t="s">
        <v>138</v>
      </c>
      <c r="D24" s="1">
        <v>131504</v>
      </c>
      <c r="E24" s="1">
        <v>117939</v>
      </c>
      <c r="F24" s="1"/>
      <c r="G24" s="1"/>
      <c r="H24" s="1"/>
      <c r="I24" s="1"/>
      <c r="J24" s="1"/>
      <c r="K24" s="1">
        <v>364</v>
      </c>
      <c r="L24" s="1">
        <f>SUM(E24,F24,G24,H24,I24,J24,K24)</f>
        <v>118303</v>
      </c>
      <c r="M24" s="24"/>
      <c r="N24" s="25"/>
    </row>
    <row r="25" spans="1:14">
      <c r="A25" s="9"/>
      <c r="B25" s="10" t="s">
        <v>48</v>
      </c>
      <c r="C25" s="11" t="s">
        <v>179</v>
      </c>
      <c r="D25" s="1">
        <v>1664525</v>
      </c>
      <c r="E25" s="1">
        <v>1659391</v>
      </c>
      <c r="F25" s="1"/>
      <c r="G25" s="1"/>
      <c r="H25" s="1">
        <v>-90000</v>
      </c>
      <c r="I25" s="1"/>
      <c r="J25" s="1">
        <v>-5991</v>
      </c>
      <c r="K25" s="1">
        <v>-19650</v>
      </c>
      <c r="L25" s="1">
        <f t="shared" si="0"/>
        <v>1543750</v>
      </c>
      <c r="M25" s="24"/>
      <c r="N25" s="25"/>
    </row>
    <row r="26" spans="1:14">
      <c r="A26" s="9"/>
      <c r="B26" s="10" t="s">
        <v>49</v>
      </c>
      <c r="C26" s="11" t="s">
        <v>183</v>
      </c>
      <c r="D26" s="1">
        <v>160526</v>
      </c>
      <c r="E26" s="1">
        <v>137998</v>
      </c>
      <c r="F26" s="1"/>
      <c r="G26" s="1"/>
      <c r="H26" s="1"/>
      <c r="I26" s="1"/>
      <c r="J26" s="1"/>
      <c r="K26" s="1">
        <v>19613</v>
      </c>
      <c r="L26" s="1">
        <f>SUM(E26,F26,G26,H26,I26,J26,K26)</f>
        <v>157611</v>
      </c>
      <c r="M26" s="24"/>
      <c r="N26" s="25"/>
    </row>
    <row r="27" spans="1:14">
      <c r="A27" s="9"/>
      <c r="B27" s="10" t="s">
        <v>50</v>
      </c>
      <c r="C27" s="11" t="s">
        <v>139</v>
      </c>
      <c r="D27" s="1">
        <v>511245</v>
      </c>
      <c r="E27" s="1">
        <v>647442</v>
      </c>
      <c r="F27" s="1"/>
      <c r="G27" s="1"/>
      <c r="H27" s="1"/>
      <c r="I27" s="1"/>
      <c r="J27" s="1"/>
      <c r="K27" s="1">
        <v>-74</v>
      </c>
      <c r="L27" s="1">
        <f t="shared" si="0"/>
        <v>647368</v>
      </c>
      <c r="M27" s="24"/>
      <c r="N27" s="25"/>
    </row>
    <row r="28" spans="1:14">
      <c r="A28" s="10" t="s">
        <v>31</v>
      </c>
      <c r="B28" s="16"/>
      <c r="C28" s="11" t="s">
        <v>51</v>
      </c>
      <c r="D28" s="7"/>
      <c r="E28" s="1" t="s">
        <v>125</v>
      </c>
      <c r="F28" s="1"/>
      <c r="G28" s="1"/>
      <c r="H28" s="1"/>
      <c r="I28" s="7"/>
      <c r="J28" s="17"/>
      <c r="K28" s="7"/>
      <c r="L28" s="1" t="str">
        <f>E28</f>
        <v>(141,562)</v>
      </c>
      <c r="M28" s="24"/>
      <c r="N28" s="25"/>
    </row>
    <row r="29" spans="1:14">
      <c r="A29" s="9"/>
      <c r="B29" s="10" t="s">
        <v>52</v>
      </c>
      <c r="C29" s="11" t="s">
        <v>140</v>
      </c>
      <c r="D29" s="1">
        <v>94924</v>
      </c>
      <c r="E29" s="1">
        <v>94631</v>
      </c>
      <c r="F29" s="1"/>
      <c r="G29" s="1"/>
      <c r="H29" s="1"/>
      <c r="I29" s="1"/>
      <c r="J29" s="1"/>
      <c r="K29" s="1">
        <v>-2</v>
      </c>
      <c r="L29" s="1">
        <f>SUM(E29,F29,G29,H29,I29,J29,K29)</f>
        <v>94629</v>
      </c>
      <c r="M29" s="24"/>
      <c r="N29" s="25"/>
    </row>
    <row r="30" spans="1:14" ht="13.5" customHeight="1">
      <c r="A30" s="9"/>
      <c r="B30" s="9"/>
      <c r="C30" s="18" t="s">
        <v>53</v>
      </c>
      <c r="D30" s="5">
        <f>SUM(D8:D29)</f>
        <v>14174420</v>
      </c>
      <c r="E30" s="5">
        <f>SUM(E8:E29)</f>
        <v>14566917</v>
      </c>
      <c r="F30" s="5"/>
      <c r="G30" s="5"/>
      <c r="H30" s="5">
        <f>SUM(H8:H29)</f>
        <v>-474247</v>
      </c>
      <c r="I30" s="5">
        <f>SUM(I8:I29)</f>
        <v>-23</v>
      </c>
      <c r="J30" s="5">
        <f>SUM(J8:J29)</f>
        <v>-28928</v>
      </c>
      <c r="K30" s="5">
        <f>SUM(K8:K29)+1</f>
        <v>-30520</v>
      </c>
      <c r="L30" s="5">
        <f>SUM(L8:L29)</f>
        <v>14033198</v>
      </c>
      <c r="M30" s="24"/>
      <c r="N30" s="25"/>
    </row>
    <row r="31" spans="1:14" ht="15" customHeight="1">
      <c r="A31" s="9"/>
      <c r="B31" s="10" t="s">
        <v>54</v>
      </c>
      <c r="C31" s="11" t="s">
        <v>153</v>
      </c>
      <c r="D31" s="1">
        <v>74381</v>
      </c>
      <c r="E31" s="1">
        <v>74152</v>
      </c>
      <c r="F31" s="1"/>
      <c r="G31" s="1"/>
      <c r="H31" s="1"/>
      <c r="I31" s="1"/>
      <c r="J31" s="1"/>
      <c r="K31" s="1">
        <v>-816</v>
      </c>
      <c r="L31" s="1">
        <f>SUM(E31,F31,G31,H31,I31,J31,K31)</f>
        <v>73336</v>
      </c>
      <c r="M31" s="24"/>
      <c r="N31" s="25"/>
    </row>
    <row r="32" spans="1:14" ht="15" customHeight="1">
      <c r="A32" s="9"/>
      <c r="B32" s="9"/>
      <c r="C32" s="18" t="s">
        <v>55</v>
      </c>
      <c r="D32" s="5">
        <f>SUM(D31)</f>
        <v>74381</v>
      </c>
      <c r="E32" s="5">
        <f>SUM(E31)</f>
        <v>74152</v>
      </c>
      <c r="F32" s="5"/>
      <c r="G32" s="5"/>
      <c r="H32" s="5"/>
      <c r="I32" s="5"/>
      <c r="J32" s="5"/>
      <c r="K32" s="5">
        <f>SUM(K31)</f>
        <v>-816</v>
      </c>
      <c r="L32" s="5">
        <f>SUM(L31)</f>
        <v>73336</v>
      </c>
      <c r="M32" s="24"/>
      <c r="N32" s="25"/>
    </row>
    <row r="33" spans="1:14" ht="15" customHeight="1">
      <c r="A33" s="9"/>
      <c r="B33" s="10" t="s">
        <v>56</v>
      </c>
      <c r="C33" s="11" t="s">
        <v>141</v>
      </c>
      <c r="D33" s="1">
        <v>266539</v>
      </c>
      <c r="E33" s="1">
        <v>255449</v>
      </c>
      <c r="F33" s="1"/>
      <c r="G33" s="1"/>
      <c r="H33" s="1"/>
      <c r="I33" s="1">
        <v>-1</v>
      </c>
      <c r="J33" s="1"/>
      <c r="K33" s="1">
        <v>-8579</v>
      </c>
      <c r="L33" s="1">
        <f>SUM(E33,F33,G33,H33,I33,J33,K33)</f>
        <v>246869</v>
      </c>
      <c r="M33" s="24"/>
      <c r="N33" s="25"/>
    </row>
    <row r="34" spans="1:14" ht="15" customHeight="1">
      <c r="A34" s="9"/>
      <c r="B34" s="9"/>
      <c r="C34" s="18" t="s">
        <v>57</v>
      </c>
      <c r="D34" s="5">
        <f>SUM(D33)</f>
        <v>266539</v>
      </c>
      <c r="E34" s="5">
        <f>SUM(E33)</f>
        <v>255449</v>
      </c>
      <c r="F34" s="5"/>
      <c r="G34" s="5"/>
      <c r="H34" s="5"/>
      <c r="I34" s="5">
        <f>SUM(I33)</f>
        <v>-1</v>
      </c>
      <c r="J34" s="5">
        <f>SUM(J33)</f>
        <v>0</v>
      </c>
      <c r="K34" s="5">
        <f>SUM(K33)</f>
        <v>-8579</v>
      </c>
      <c r="L34" s="5">
        <f>SUM(L33)</f>
        <v>246869</v>
      </c>
      <c r="M34" s="24"/>
      <c r="N34" s="25"/>
    </row>
    <row r="35" spans="1:14" s="21" customFormat="1" ht="15" customHeight="1">
      <c r="A35" s="19"/>
      <c r="B35" s="20" t="s">
        <v>152</v>
      </c>
      <c r="C35" s="11" t="s">
        <v>154</v>
      </c>
      <c r="D35" s="1"/>
      <c r="E35" s="1"/>
      <c r="F35" s="1"/>
      <c r="G35" s="1"/>
      <c r="H35" s="1">
        <v>174000</v>
      </c>
      <c r="I35" s="1"/>
      <c r="J35" s="1"/>
      <c r="K35" s="1">
        <v>-6450</v>
      </c>
      <c r="L35" s="1">
        <f>SUM(H35:K35)</f>
        <v>167550</v>
      </c>
      <c r="M35" s="24"/>
      <c r="N35" s="25"/>
    </row>
    <row r="36" spans="1:14" ht="15" customHeight="1">
      <c r="A36" s="9"/>
      <c r="B36" s="10" t="s">
        <v>58</v>
      </c>
      <c r="C36" s="11" t="s">
        <v>59</v>
      </c>
      <c r="D36" s="1">
        <v>56797</v>
      </c>
      <c r="E36" s="1">
        <v>51388</v>
      </c>
      <c r="F36" s="1"/>
      <c r="G36" s="1"/>
      <c r="H36" s="1"/>
      <c r="I36" s="1"/>
      <c r="J36" s="1">
        <v>58600</v>
      </c>
      <c r="K36" s="1">
        <v>-11</v>
      </c>
      <c r="L36" s="1">
        <f t="shared" ref="L36:L84" si="1">SUM(E36,F36,G36,H36,I36,J36,K36)</f>
        <v>109977</v>
      </c>
      <c r="M36" s="24"/>
      <c r="N36" s="25"/>
    </row>
    <row r="37" spans="1:14" ht="15" customHeight="1">
      <c r="A37" s="9"/>
      <c r="B37" s="10" t="s">
        <v>60</v>
      </c>
      <c r="C37" s="11" t="s">
        <v>155</v>
      </c>
      <c r="D37" s="1">
        <v>77616</v>
      </c>
      <c r="E37" s="1">
        <v>77377</v>
      </c>
      <c r="F37" s="1"/>
      <c r="G37" s="1"/>
      <c r="H37" s="1">
        <v>64400</v>
      </c>
      <c r="I37" s="1"/>
      <c r="J37" s="1"/>
      <c r="K37" s="1">
        <v>-4888</v>
      </c>
      <c r="L37" s="1">
        <f t="shared" si="1"/>
        <v>136889</v>
      </c>
      <c r="M37" s="24"/>
      <c r="N37" s="25"/>
    </row>
    <row r="38" spans="1:14" ht="15" customHeight="1">
      <c r="A38" s="9"/>
      <c r="B38" s="10" t="s">
        <v>61</v>
      </c>
      <c r="C38" s="11" t="s">
        <v>169</v>
      </c>
      <c r="D38" s="1"/>
      <c r="E38" s="1">
        <v>1954</v>
      </c>
      <c r="F38" s="1"/>
      <c r="G38" s="1"/>
      <c r="H38" s="1"/>
      <c r="I38" s="1"/>
      <c r="J38" s="1"/>
      <c r="K38" s="1">
        <v>390</v>
      </c>
      <c r="L38" s="1">
        <f t="shared" si="1"/>
        <v>2344</v>
      </c>
      <c r="M38" s="24"/>
      <c r="N38" s="25"/>
    </row>
    <row r="39" spans="1:14" ht="15" customHeight="1">
      <c r="A39" s="10" t="s">
        <v>31</v>
      </c>
      <c r="B39" s="16"/>
      <c r="C39" s="11" t="s">
        <v>62</v>
      </c>
      <c r="D39" s="7"/>
      <c r="E39" s="1" t="s">
        <v>63</v>
      </c>
      <c r="F39" s="1"/>
      <c r="G39" s="1"/>
      <c r="H39" s="1"/>
      <c r="I39" s="7"/>
      <c r="J39" s="17"/>
      <c r="K39" s="7"/>
      <c r="L39" s="8" t="str">
        <f>E39</f>
        <v>( 1,954)</v>
      </c>
      <c r="M39" s="24"/>
      <c r="N39" s="25"/>
    </row>
    <row r="40" spans="1:14" ht="15" customHeight="1">
      <c r="A40" s="9"/>
      <c r="B40" s="9"/>
      <c r="C40" s="18" t="s">
        <v>64</v>
      </c>
      <c r="D40" s="5">
        <f>SUM(D36:D39)</f>
        <v>134413</v>
      </c>
      <c r="E40" s="5">
        <f>SUM(E35:E39)</f>
        <v>130719</v>
      </c>
      <c r="F40" s="5"/>
      <c r="G40" s="5"/>
      <c r="H40" s="5">
        <f>SUM(H35:H39)</f>
        <v>238400</v>
      </c>
      <c r="I40" s="5">
        <f>SUM(I35:I39)</f>
        <v>0</v>
      </c>
      <c r="J40" s="5">
        <f>SUM(J35:J39)</f>
        <v>58600</v>
      </c>
      <c r="K40" s="5">
        <f>SUM(K35:K39)+-1</f>
        <v>-10960</v>
      </c>
      <c r="L40" s="5">
        <f>SUM(L35:L39)</f>
        <v>416760</v>
      </c>
      <c r="M40" s="24"/>
      <c r="N40" s="25"/>
    </row>
    <row r="41" spans="1:14" ht="15" customHeight="1">
      <c r="A41" s="9"/>
      <c r="B41" s="10" t="s">
        <v>65</v>
      </c>
      <c r="C41" s="11" t="s">
        <v>170</v>
      </c>
      <c r="D41" s="1">
        <v>84977</v>
      </c>
      <c r="E41" s="1">
        <v>84854</v>
      </c>
      <c r="F41" s="1"/>
      <c r="G41" s="1"/>
      <c r="H41" s="1"/>
      <c r="I41" s="1"/>
      <c r="J41" s="1"/>
      <c r="K41" s="1">
        <v>4791</v>
      </c>
      <c r="L41" s="1">
        <f>SUM(E41,F41,G41,H41,I41,J41,K41)</f>
        <v>89645</v>
      </c>
      <c r="M41" s="24"/>
      <c r="N41" s="25"/>
    </row>
    <row r="42" spans="1:14" ht="15" customHeight="1">
      <c r="A42" s="9"/>
      <c r="B42" s="10" t="s">
        <v>66</v>
      </c>
      <c r="C42" s="11" t="s">
        <v>142</v>
      </c>
      <c r="D42" s="1">
        <v>63964</v>
      </c>
      <c r="E42" s="1">
        <v>51166</v>
      </c>
      <c r="F42" s="1"/>
      <c r="G42" s="1"/>
      <c r="H42" s="1"/>
      <c r="I42" s="1"/>
      <c r="J42" s="1"/>
      <c r="K42" s="1">
        <v>-429</v>
      </c>
      <c r="L42" s="1">
        <f t="shared" si="1"/>
        <v>50737</v>
      </c>
      <c r="M42" s="24"/>
      <c r="N42" s="25"/>
    </row>
    <row r="43" spans="1:14" ht="15" customHeight="1">
      <c r="A43" s="9"/>
      <c r="B43" s="10" t="s">
        <v>67</v>
      </c>
      <c r="C43" s="11" t="s">
        <v>163</v>
      </c>
      <c r="D43" s="1">
        <v>580129</v>
      </c>
      <c r="E43" s="1">
        <v>527594</v>
      </c>
      <c r="F43" s="1"/>
      <c r="G43" s="1"/>
      <c r="H43" s="1">
        <v>-17000</v>
      </c>
      <c r="I43" s="1"/>
      <c r="J43" s="1">
        <v>6450</v>
      </c>
      <c r="K43" s="1">
        <v>4336</v>
      </c>
      <c r="L43" s="1">
        <f>SUM(E43,F43,G43,H43,I43,J43,K43)</f>
        <v>521380</v>
      </c>
      <c r="M43" s="24"/>
      <c r="N43" s="25"/>
    </row>
    <row r="44" spans="1:14" ht="15" customHeight="1">
      <c r="A44" s="9"/>
      <c r="B44" s="10" t="s">
        <v>68</v>
      </c>
      <c r="C44" s="11" t="s">
        <v>143</v>
      </c>
      <c r="D44" s="1">
        <v>52810</v>
      </c>
      <c r="E44" s="1">
        <v>52701</v>
      </c>
      <c r="F44" s="1"/>
      <c r="G44" s="1"/>
      <c r="H44" s="1"/>
      <c r="I44" s="1"/>
      <c r="J44" s="1"/>
      <c r="K44" s="1">
        <v>1009</v>
      </c>
      <c r="L44" s="1">
        <f t="shared" si="1"/>
        <v>53710</v>
      </c>
      <c r="M44" s="24"/>
      <c r="N44" s="25"/>
    </row>
    <row r="45" spans="1:14" ht="15" customHeight="1">
      <c r="A45" s="9"/>
      <c r="B45" s="10" t="s">
        <v>69</v>
      </c>
      <c r="C45" s="11" t="s">
        <v>180</v>
      </c>
      <c r="D45" s="1">
        <v>66461</v>
      </c>
      <c r="E45" s="1">
        <v>32959</v>
      </c>
      <c r="F45" s="1"/>
      <c r="G45" s="1"/>
      <c r="H45" s="1"/>
      <c r="I45" s="1"/>
      <c r="J45" s="1"/>
      <c r="K45" s="1">
        <v>767</v>
      </c>
      <c r="L45" s="1">
        <f t="shared" si="1"/>
        <v>33726</v>
      </c>
      <c r="M45" s="24"/>
      <c r="N45" s="25"/>
    </row>
    <row r="46" spans="1:14" s="23" customFormat="1" ht="15" customHeight="1">
      <c r="A46" s="22"/>
      <c r="B46" s="10" t="s">
        <v>70</v>
      </c>
      <c r="C46" s="11" t="s">
        <v>144</v>
      </c>
      <c r="D46" s="1">
        <v>232927</v>
      </c>
      <c r="E46" s="1">
        <v>232717</v>
      </c>
      <c r="F46" s="1"/>
      <c r="G46" s="1"/>
      <c r="H46" s="1"/>
      <c r="I46" s="1"/>
      <c r="J46" s="1">
        <v>9642</v>
      </c>
      <c r="K46" s="1">
        <v>-2168</v>
      </c>
      <c r="L46" s="1">
        <f>SUM(E46,F46,G46,H46,I46,J46,K46)</f>
        <v>240191</v>
      </c>
      <c r="M46" s="24"/>
      <c r="N46" s="25"/>
    </row>
    <row r="47" spans="1:14" ht="15" customHeight="1">
      <c r="A47" s="9"/>
      <c r="B47" s="10" t="s">
        <v>71</v>
      </c>
      <c r="C47" s="11" t="s">
        <v>190</v>
      </c>
      <c r="D47" s="1">
        <v>93445</v>
      </c>
      <c r="E47" s="1">
        <v>93191</v>
      </c>
      <c r="F47" s="1"/>
      <c r="G47" s="1"/>
      <c r="H47" s="1"/>
      <c r="I47" s="1"/>
      <c r="J47" s="1">
        <v>-3652</v>
      </c>
      <c r="K47" s="1">
        <v>47</v>
      </c>
      <c r="L47" s="1">
        <f t="shared" si="1"/>
        <v>89586</v>
      </c>
      <c r="M47" s="24"/>
      <c r="N47" s="25"/>
    </row>
    <row r="48" spans="1:14" ht="15" customHeight="1">
      <c r="A48" s="9"/>
      <c r="B48" s="10" t="s">
        <v>72</v>
      </c>
      <c r="C48" s="11" t="s">
        <v>145</v>
      </c>
      <c r="D48" s="1">
        <v>31257</v>
      </c>
      <c r="E48" s="1">
        <v>31195</v>
      </c>
      <c r="F48" s="1"/>
      <c r="G48" s="1"/>
      <c r="H48" s="1"/>
      <c r="I48" s="1"/>
      <c r="J48" s="1"/>
      <c r="K48" s="1">
        <v>-1086</v>
      </c>
      <c r="L48" s="1">
        <f t="shared" si="1"/>
        <v>30109</v>
      </c>
      <c r="M48" s="24"/>
      <c r="N48" s="25"/>
    </row>
    <row r="49" spans="1:14" ht="15" customHeight="1">
      <c r="A49" s="9"/>
      <c r="B49" s="10" t="s">
        <v>73</v>
      </c>
      <c r="C49" s="11" t="s">
        <v>181</v>
      </c>
      <c r="D49" s="1">
        <v>92530</v>
      </c>
      <c r="E49" s="1">
        <v>92245</v>
      </c>
      <c r="F49" s="1"/>
      <c r="G49" s="1"/>
      <c r="H49" s="1"/>
      <c r="I49" s="1"/>
      <c r="J49" s="1">
        <v>16660</v>
      </c>
      <c r="K49" s="1">
        <v>-1365</v>
      </c>
      <c r="L49" s="1">
        <f t="shared" si="1"/>
        <v>107540</v>
      </c>
      <c r="M49" s="24"/>
      <c r="N49" s="25"/>
    </row>
    <row r="50" spans="1:14" ht="15" customHeight="1">
      <c r="A50" s="9"/>
      <c r="B50" s="10" t="s">
        <v>74</v>
      </c>
      <c r="C50" s="11" t="s">
        <v>191</v>
      </c>
      <c r="D50" s="1">
        <v>560071</v>
      </c>
      <c r="E50" s="1">
        <v>462350</v>
      </c>
      <c r="F50" s="1"/>
      <c r="G50" s="1"/>
      <c r="H50" s="1"/>
      <c r="I50" s="1"/>
      <c r="J50" s="1">
        <v>-5700</v>
      </c>
      <c r="K50" s="1">
        <v>-8</v>
      </c>
      <c r="L50" s="1">
        <f t="shared" si="1"/>
        <v>456642</v>
      </c>
      <c r="M50" s="24"/>
      <c r="N50" s="25"/>
    </row>
    <row r="51" spans="1:14" ht="15" customHeight="1">
      <c r="A51" s="9"/>
      <c r="B51" s="10" t="s">
        <v>75</v>
      </c>
      <c r="C51" s="11" t="s">
        <v>156</v>
      </c>
      <c r="D51" s="1">
        <v>40053</v>
      </c>
      <c r="E51" s="1">
        <v>49952</v>
      </c>
      <c r="F51" s="1"/>
      <c r="G51" s="1"/>
      <c r="H51" s="1"/>
      <c r="I51" s="1">
        <v>-52</v>
      </c>
      <c r="J51" s="1">
        <v>-3200</v>
      </c>
      <c r="K51" s="1">
        <v>3532</v>
      </c>
      <c r="L51" s="1">
        <f t="shared" si="1"/>
        <v>50232</v>
      </c>
      <c r="M51" s="24"/>
      <c r="N51" s="25"/>
    </row>
    <row r="52" spans="1:14" ht="15" customHeight="1">
      <c r="A52" s="10" t="s">
        <v>31</v>
      </c>
      <c r="B52" s="16"/>
      <c r="C52" s="11" t="s">
        <v>76</v>
      </c>
      <c r="D52" s="7"/>
      <c r="E52" s="1" t="s">
        <v>127</v>
      </c>
      <c r="F52" s="1"/>
      <c r="G52" s="1"/>
      <c r="H52" s="1"/>
      <c r="I52" s="7"/>
      <c r="J52" s="17"/>
      <c r="K52" s="7"/>
      <c r="L52" s="1" t="str">
        <f>E52</f>
        <v>( 9,969)</v>
      </c>
      <c r="M52" s="24"/>
      <c r="N52" s="25"/>
    </row>
    <row r="53" spans="1:14" ht="15" customHeight="1">
      <c r="A53" s="9"/>
      <c r="B53" s="10">
        <v>549</v>
      </c>
      <c r="C53" s="11" t="s">
        <v>157</v>
      </c>
      <c r="D53" s="1">
        <v>20907</v>
      </c>
      <c r="E53" s="1">
        <v>17154</v>
      </c>
      <c r="F53" s="1"/>
      <c r="G53" s="1"/>
      <c r="H53" s="1"/>
      <c r="I53" s="1"/>
      <c r="J53" s="1"/>
      <c r="K53" s="1">
        <v>3400</v>
      </c>
      <c r="L53" s="1">
        <f t="shared" si="1"/>
        <v>20554</v>
      </c>
      <c r="M53" s="24"/>
      <c r="N53" s="25"/>
    </row>
    <row r="54" spans="1:14" ht="15" customHeight="1">
      <c r="A54" s="9"/>
      <c r="B54" s="10" t="s">
        <v>77</v>
      </c>
      <c r="C54" s="11" t="s">
        <v>184</v>
      </c>
      <c r="D54" s="1">
        <v>35443</v>
      </c>
      <c r="E54" s="1">
        <v>28377</v>
      </c>
      <c r="F54" s="1"/>
      <c r="G54" s="1"/>
      <c r="H54" s="1"/>
      <c r="I54" s="1"/>
      <c r="J54" s="1">
        <v>-1400</v>
      </c>
      <c r="K54" s="1">
        <v>893</v>
      </c>
      <c r="L54" s="1">
        <f t="shared" si="1"/>
        <v>27870</v>
      </c>
      <c r="M54" s="24"/>
      <c r="N54" s="25"/>
    </row>
    <row r="55" spans="1:14">
      <c r="A55" s="9"/>
      <c r="B55" s="10" t="s">
        <v>78</v>
      </c>
      <c r="C55" s="11" t="s">
        <v>171</v>
      </c>
      <c r="D55" s="1">
        <v>74773</v>
      </c>
      <c r="E55" s="1">
        <v>74704</v>
      </c>
      <c r="F55" s="1"/>
      <c r="G55" s="1"/>
      <c r="H55" s="1"/>
      <c r="I55" s="1"/>
      <c r="J55" s="1"/>
      <c r="K55" s="1">
        <v>4278</v>
      </c>
      <c r="L55" s="1">
        <f>SUM(E55,F55,G55,H55,I55,J55,K55)</f>
        <v>78982</v>
      </c>
      <c r="M55" s="24"/>
      <c r="N55" s="25"/>
    </row>
    <row r="56" spans="1:14">
      <c r="A56" s="9"/>
      <c r="B56" s="10" t="s">
        <v>79</v>
      </c>
      <c r="C56" s="11" t="s">
        <v>146</v>
      </c>
      <c r="D56" s="1">
        <v>9486</v>
      </c>
      <c r="E56" s="1">
        <v>9457</v>
      </c>
      <c r="F56" s="1"/>
      <c r="G56" s="1"/>
      <c r="H56" s="1"/>
      <c r="I56" s="1"/>
      <c r="J56" s="1"/>
      <c r="K56" s="1">
        <v>-106</v>
      </c>
      <c r="L56" s="1">
        <f>SUM(E56,F56,G56,H56,I56,J56,K56)</f>
        <v>9351</v>
      </c>
      <c r="M56" s="24"/>
      <c r="N56" s="25"/>
    </row>
    <row r="57" spans="1:14">
      <c r="A57" s="9"/>
      <c r="B57" s="10" t="s">
        <v>80</v>
      </c>
      <c r="C57" s="11" t="s">
        <v>172</v>
      </c>
      <c r="D57" s="1">
        <v>19429</v>
      </c>
      <c r="E57" s="1">
        <v>19369</v>
      </c>
      <c r="F57" s="1"/>
      <c r="G57" s="1"/>
      <c r="H57" s="1"/>
      <c r="I57" s="1"/>
      <c r="J57" s="1"/>
      <c r="K57" s="1">
        <v>-3850</v>
      </c>
      <c r="L57" s="1">
        <f t="shared" si="1"/>
        <v>15519</v>
      </c>
      <c r="M57" s="24"/>
      <c r="N57" s="25"/>
    </row>
    <row r="58" spans="1:14">
      <c r="A58" s="9"/>
      <c r="B58" s="10" t="s">
        <v>81</v>
      </c>
      <c r="C58" s="11" t="s">
        <v>185</v>
      </c>
      <c r="D58" s="1">
        <v>102646</v>
      </c>
      <c r="E58" s="1">
        <v>102329</v>
      </c>
      <c r="F58" s="1"/>
      <c r="G58" s="1"/>
      <c r="H58" s="1">
        <v>-6000</v>
      </c>
      <c r="I58" s="1">
        <v>-2</v>
      </c>
      <c r="J58" s="1"/>
      <c r="K58" s="1">
        <v>12332</v>
      </c>
      <c r="L58" s="1">
        <f t="shared" si="1"/>
        <v>108659</v>
      </c>
      <c r="M58" s="24"/>
      <c r="N58" s="25"/>
    </row>
    <row r="59" spans="1:14">
      <c r="A59" s="9"/>
      <c r="B59" s="10" t="s">
        <v>82</v>
      </c>
      <c r="C59" s="11" t="s">
        <v>173</v>
      </c>
      <c r="D59" s="1">
        <v>42456</v>
      </c>
      <c r="E59" s="1">
        <v>42325</v>
      </c>
      <c r="F59" s="1"/>
      <c r="G59" s="1"/>
      <c r="H59" s="1"/>
      <c r="I59" s="1"/>
      <c r="J59" s="1"/>
      <c r="K59" s="1">
        <v>-150</v>
      </c>
      <c r="L59" s="1">
        <f t="shared" si="1"/>
        <v>42175</v>
      </c>
      <c r="M59" s="24"/>
      <c r="N59" s="25"/>
    </row>
    <row r="60" spans="1:14">
      <c r="A60" s="9"/>
      <c r="B60" s="10" t="s">
        <v>83</v>
      </c>
      <c r="C60" s="11" t="s">
        <v>182</v>
      </c>
      <c r="D60" s="1">
        <v>14869</v>
      </c>
      <c r="E60" s="1">
        <v>12331</v>
      </c>
      <c r="F60" s="1"/>
      <c r="G60" s="1"/>
      <c r="H60" s="1"/>
      <c r="I60" s="1"/>
      <c r="J60" s="1"/>
      <c r="K60" s="1">
        <v>1976</v>
      </c>
      <c r="L60" s="1">
        <f t="shared" si="1"/>
        <v>14307</v>
      </c>
      <c r="M60" s="24"/>
      <c r="N60" s="25"/>
    </row>
    <row r="61" spans="1:14">
      <c r="A61" s="9"/>
      <c r="B61" s="10" t="s">
        <v>84</v>
      </c>
      <c r="C61" s="11" t="s">
        <v>158</v>
      </c>
      <c r="D61" s="1">
        <v>51484</v>
      </c>
      <c r="E61" s="1">
        <v>48833</v>
      </c>
      <c r="F61" s="1"/>
      <c r="G61" s="1"/>
      <c r="H61" s="1"/>
      <c r="I61" s="1"/>
      <c r="J61" s="1"/>
      <c r="K61" s="1">
        <v>9682</v>
      </c>
      <c r="L61" s="1">
        <f t="shared" si="1"/>
        <v>58515</v>
      </c>
      <c r="M61" s="24"/>
      <c r="N61" s="25"/>
    </row>
    <row r="62" spans="1:14">
      <c r="A62" s="10" t="s">
        <v>31</v>
      </c>
      <c r="B62" s="16"/>
      <c r="C62" s="11" t="s">
        <v>85</v>
      </c>
      <c r="D62" s="7"/>
      <c r="E62" s="8" t="s">
        <v>177</v>
      </c>
      <c r="F62" s="1"/>
      <c r="G62" s="1"/>
      <c r="H62" s="1"/>
      <c r="I62" s="1"/>
      <c r="J62" s="1"/>
      <c r="K62" s="1"/>
      <c r="L62" s="8" t="str">
        <f>E62</f>
        <v>(798)</v>
      </c>
      <c r="M62" s="24"/>
      <c r="N62" s="25"/>
    </row>
    <row r="63" spans="1:14">
      <c r="A63" s="9"/>
      <c r="B63" s="10" t="s">
        <v>86</v>
      </c>
      <c r="C63" s="11" t="s">
        <v>147</v>
      </c>
      <c r="D63" s="1">
        <v>30851</v>
      </c>
      <c r="E63" s="1">
        <v>26314</v>
      </c>
      <c r="F63" s="1"/>
      <c r="G63" s="1"/>
      <c r="H63" s="1"/>
      <c r="I63" s="1"/>
      <c r="J63" s="1"/>
      <c r="K63" s="1">
        <v>1551</v>
      </c>
      <c r="L63" s="1">
        <f t="shared" si="1"/>
        <v>27865</v>
      </c>
      <c r="M63" s="24"/>
      <c r="N63" s="25"/>
    </row>
    <row r="64" spans="1:14">
      <c r="A64" s="9"/>
      <c r="B64" s="10" t="s">
        <v>87</v>
      </c>
      <c r="C64" s="11" t="s">
        <v>186</v>
      </c>
      <c r="D64" s="1">
        <v>4922</v>
      </c>
      <c r="E64" s="1">
        <v>4907</v>
      </c>
      <c r="F64" s="1"/>
      <c r="G64" s="1"/>
      <c r="H64" s="1"/>
      <c r="I64" s="1"/>
      <c r="J64" s="1">
        <v>-1894</v>
      </c>
      <c r="K64" s="1">
        <v>-350</v>
      </c>
      <c r="L64" s="1">
        <f t="shared" si="1"/>
        <v>2663</v>
      </c>
      <c r="M64" s="24"/>
      <c r="N64" s="25"/>
    </row>
    <row r="65" spans="1:14">
      <c r="A65" s="9"/>
      <c r="B65" s="10" t="s">
        <v>88</v>
      </c>
      <c r="C65" s="11" t="s">
        <v>89</v>
      </c>
      <c r="D65" s="1">
        <v>5594</v>
      </c>
      <c r="E65" s="1">
        <v>5577</v>
      </c>
      <c r="F65" s="1"/>
      <c r="G65" s="1"/>
      <c r="H65" s="1"/>
      <c r="I65" s="1"/>
      <c r="J65" s="1"/>
      <c r="K65" s="1"/>
      <c r="L65" s="1">
        <f t="shared" si="1"/>
        <v>5577</v>
      </c>
      <c r="M65" s="24"/>
      <c r="N65" s="25"/>
    </row>
    <row r="66" spans="1:14">
      <c r="A66" s="9"/>
      <c r="B66" s="10" t="s">
        <v>90</v>
      </c>
      <c r="C66" s="11" t="s">
        <v>148</v>
      </c>
      <c r="D66" s="1">
        <v>310801</v>
      </c>
      <c r="E66" s="1">
        <v>309747</v>
      </c>
      <c r="F66" s="1"/>
      <c r="G66" s="1"/>
      <c r="H66" s="1"/>
      <c r="I66" s="1"/>
      <c r="J66" s="1"/>
      <c r="K66" s="1">
        <v>-12153</v>
      </c>
      <c r="L66" s="1">
        <f t="shared" si="1"/>
        <v>297594</v>
      </c>
      <c r="M66" s="24"/>
      <c r="N66" s="25"/>
    </row>
    <row r="67" spans="1:14">
      <c r="A67" s="10" t="s">
        <v>31</v>
      </c>
      <c r="B67" s="16"/>
      <c r="C67" s="11" t="s">
        <v>91</v>
      </c>
      <c r="D67" s="7"/>
      <c r="E67" s="1" t="s">
        <v>128</v>
      </c>
      <c r="F67" s="1"/>
      <c r="G67" s="1"/>
      <c r="H67" s="1"/>
      <c r="I67" s="7"/>
      <c r="J67" s="17"/>
      <c r="K67" s="7"/>
      <c r="L67" s="1" t="str">
        <f>E67</f>
        <v>( 3,988)</v>
      </c>
      <c r="M67" s="24"/>
      <c r="N67" s="25"/>
    </row>
    <row r="68" spans="1:14">
      <c r="A68" s="10" t="s">
        <v>31</v>
      </c>
      <c r="B68" s="16"/>
      <c r="C68" s="11" t="s">
        <v>92</v>
      </c>
      <c r="D68" s="7"/>
      <c r="E68" s="1" t="s">
        <v>129</v>
      </c>
      <c r="F68" s="1"/>
      <c r="G68" s="1"/>
      <c r="H68" s="1"/>
      <c r="I68" s="7"/>
      <c r="J68" s="17"/>
      <c r="K68" s="7"/>
      <c r="L68" s="1" t="str">
        <f>E68</f>
        <v>( 1,595)</v>
      </c>
      <c r="M68" s="24"/>
      <c r="N68" s="25"/>
    </row>
    <row r="69" spans="1:14">
      <c r="A69" s="9"/>
      <c r="B69" s="10" t="s">
        <v>93</v>
      </c>
      <c r="C69" s="11" t="s">
        <v>149</v>
      </c>
      <c r="D69" s="1">
        <v>151112</v>
      </c>
      <c r="E69" s="1">
        <v>142371</v>
      </c>
      <c r="F69" s="1"/>
      <c r="G69" s="1"/>
      <c r="H69" s="1"/>
      <c r="I69" s="1"/>
      <c r="J69" s="1">
        <v>3400</v>
      </c>
      <c r="K69" s="1">
        <v>-1706</v>
      </c>
      <c r="L69" s="1">
        <f t="shared" si="1"/>
        <v>144065</v>
      </c>
      <c r="M69" s="24"/>
      <c r="N69" s="25"/>
    </row>
    <row r="70" spans="1:14">
      <c r="A70" s="9"/>
      <c r="B70" s="10" t="s">
        <v>94</v>
      </c>
      <c r="C70" s="11" t="s">
        <v>95</v>
      </c>
      <c r="D70" s="1">
        <v>5500</v>
      </c>
      <c r="E70" s="1">
        <v>5500</v>
      </c>
      <c r="F70" s="1"/>
      <c r="G70" s="1"/>
      <c r="H70" s="1"/>
      <c r="I70" s="1"/>
      <c r="J70" s="1"/>
      <c r="K70" s="1"/>
      <c r="L70" s="1">
        <f t="shared" si="1"/>
        <v>5500</v>
      </c>
      <c r="M70" s="24"/>
      <c r="N70" s="25"/>
    </row>
    <row r="71" spans="1:14">
      <c r="A71" s="9"/>
      <c r="B71" s="10" t="s">
        <v>96</v>
      </c>
      <c r="C71" s="11" t="s">
        <v>174</v>
      </c>
      <c r="D71" s="1">
        <v>24125</v>
      </c>
      <c r="E71" s="1">
        <v>24051</v>
      </c>
      <c r="F71" s="1"/>
      <c r="G71" s="1"/>
      <c r="H71" s="1"/>
      <c r="I71" s="1"/>
      <c r="J71" s="1">
        <v>-1000</v>
      </c>
      <c r="K71" s="1">
        <v>595</v>
      </c>
      <c r="L71" s="1">
        <f t="shared" si="1"/>
        <v>23646</v>
      </c>
      <c r="M71" s="24"/>
      <c r="N71" s="25"/>
    </row>
    <row r="72" spans="1:14">
      <c r="A72" s="9"/>
      <c r="B72" s="10" t="s">
        <v>97</v>
      </c>
      <c r="C72" s="11" t="s">
        <v>150</v>
      </c>
      <c r="D72" s="1">
        <v>78002</v>
      </c>
      <c r="E72" s="1">
        <v>77926</v>
      </c>
      <c r="F72" s="1"/>
      <c r="G72" s="1"/>
      <c r="H72" s="1"/>
      <c r="I72" s="1"/>
      <c r="J72" s="1">
        <v>808</v>
      </c>
      <c r="K72" s="1">
        <v>13082</v>
      </c>
      <c r="L72" s="1">
        <f>SUM(E72,F72,G72,H72,I72,J72,K72)</f>
        <v>91816</v>
      </c>
      <c r="M72" s="24"/>
      <c r="N72" s="25"/>
    </row>
    <row r="73" spans="1:14" ht="15" customHeight="1">
      <c r="A73" s="9"/>
      <c r="B73" s="9"/>
      <c r="C73" s="18" t="s">
        <v>98</v>
      </c>
      <c r="D73" s="5">
        <f t="shared" ref="D73:J73" si="2">SUM(D41:D72)</f>
        <v>2881024</v>
      </c>
      <c r="E73" s="5">
        <f t="shared" si="2"/>
        <v>2662196</v>
      </c>
      <c r="F73" s="5"/>
      <c r="G73" s="5"/>
      <c r="H73" s="5">
        <f t="shared" si="2"/>
        <v>-23000</v>
      </c>
      <c r="I73" s="5">
        <f t="shared" si="2"/>
        <v>-54</v>
      </c>
      <c r="J73" s="5">
        <f t="shared" si="2"/>
        <v>20114</v>
      </c>
      <c r="K73" s="5">
        <f>SUM(K41:K72)</f>
        <v>38900</v>
      </c>
      <c r="L73" s="5">
        <f>L41+L42+L43+L44+L45+L46+L47+L48+L49+L50+L51+L53+L54+L55+L56+L57+L58+L59+L60+L61+L63+L64+L65+L66+L69+L70+L71+L72</f>
        <v>2698156</v>
      </c>
      <c r="M73" s="24"/>
      <c r="N73" s="25"/>
    </row>
    <row r="74" spans="1:14" ht="18.75" customHeight="1">
      <c r="A74" s="9"/>
      <c r="B74" s="10" t="s">
        <v>99</v>
      </c>
      <c r="C74" s="11" t="s">
        <v>159</v>
      </c>
      <c r="D74" s="1">
        <v>1266277</v>
      </c>
      <c r="E74" s="1">
        <v>1256596</v>
      </c>
      <c r="F74" s="1"/>
      <c r="G74" s="1"/>
      <c r="H74" s="1"/>
      <c r="I74" s="1"/>
      <c r="J74" s="1"/>
      <c r="K74" s="1">
        <v>19995</v>
      </c>
      <c r="L74" s="1">
        <f>SUM(E74,F74,G74,H74,I74,J74,K74)</f>
        <v>1276591</v>
      </c>
      <c r="M74" s="24"/>
      <c r="N74" s="25"/>
    </row>
    <row r="75" spans="1:14">
      <c r="A75" s="10" t="s">
        <v>31</v>
      </c>
      <c r="B75" s="16"/>
      <c r="C75" s="11" t="s">
        <v>100</v>
      </c>
      <c r="D75" s="7"/>
      <c r="E75" s="1" t="s">
        <v>130</v>
      </c>
      <c r="F75" s="1"/>
      <c r="G75" s="1"/>
      <c r="H75" s="1"/>
      <c r="I75" s="7"/>
      <c r="J75" s="17"/>
      <c r="K75" s="7"/>
      <c r="L75" s="1" t="str">
        <f>E75</f>
        <v>(11,165)</v>
      </c>
      <c r="M75" s="24"/>
      <c r="N75" s="25"/>
    </row>
    <row r="76" spans="1:14">
      <c r="A76" s="9"/>
      <c r="B76" s="9"/>
      <c r="C76" s="18" t="s">
        <v>101</v>
      </c>
      <c r="D76" s="5">
        <f>SUM(D74:D75)</f>
        <v>1266277</v>
      </c>
      <c r="E76" s="5">
        <f>SUM(E74:E75)</f>
        <v>1256596</v>
      </c>
      <c r="F76" s="5"/>
      <c r="G76" s="5"/>
      <c r="H76" s="5"/>
      <c r="I76" s="5"/>
      <c r="J76" s="5"/>
      <c r="K76" s="5">
        <f>SUM(K74:K75)</f>
        <v>19995</v>
      </c>
      <c r="L76" s="5">
        <f>SUM(L74:L75)</f>
        <v>1276591</v>
      </c>
      <c r="M76" s="24"/>
      <c r="N76" s="25"/>
    </row>
    <row r="77" spans="1:14">
      <c r="A77" s="9"/>
      <c r="B77" s="10" t="s">
        <v>102</v>
      </c>
      <c r="C77" s="11" t="s">
        <v>187</v>
      </c>
      <c r="D77" s="1">
        <v>363588</v>
      </c>
      <c r="E77" s="1">
        <v>359177</v>
      </c>
      <c r="F77" s="1"/>
      <c r="G77" s="1"/>
      <c r="H77" s="1"/>
      <c r="I77" s="1"/>
      <c r="J77" s="1"/>
      <c r="K77" s="1">
        <v>2285</v>
      </c>
      <c r="L77" s="1">
        <f t="shared" si="1"/>
        <v>361462</v>
      </c>
      <c r="M77" s="24"/>
      <c r="N77" s="25"/>
    </row>
    <row r="78" spans="1:14" ht="18.75">
      <c r="A78" s="10" t="s">
        <v>31</v>
      </c>
      <c r="B78" s="16"/>
      <c r="C78" s="11" t="s">
        <v>103</v>
      </c>
      <c r="D78" s="7"/>
      <c r="E78" s="1" t="s">
        <v>131</v>
      </c>
      <c r="F78" s="1"/>
      <c r="G78" s="1"/>
      <c r="H78" s="1"/>
      <c r="I78" s="7"/>
      <c r="J78" s="17"/>
      <c r="K78" s="7"/>
      <c r="L78" s="1" t="str">
        <f>E78</f>
        <v>( 1,994)</v>
      </c>
      <c r="M78" s="24"/>
      <c r="N78" s="25"/>
    </row>
    <row r="79" spans="1:14">
      <c r="A79" s="10" t="s">
        <v>31</v>
      </c>
      <c r="B79" s="16"/>
      <c r="C79" s="11" t="s">
        <v>104</v>
      </c>
      <c r="D79" s="7"/>
      <c r="E79" s="8" t="s">
        <v>178</v>
      </c>
      <c r="F79" s="1"/>
      <c r="G79" s="1"/>
      <c r="H79" s="1"/>
      <c r="I79" s="7"/>
      <c r="J79" s="17"/>
      <c r="K79" s="7"/>
      <c r="L79" s="8" t="str">
        <f>E79</f>
        <v>( 3,190)</v>
      </c>
      <c r="M79" s="24"/>
      <c r="N79" s="25"/>
    </row>
    <row r="80" spans="1:14">
      <c r="A80" s="9"/>
      <c r="B80" s="10" t="s">
        <v>105</v>
      </c>
      <c r="C80" s="11" t="s">
        <v>106</v>
      </c>
      <c r="D80" s="1">
        <v>11075</v>
      </c>
      <c r="E80" s="1">
        <v>11041</v>
      </c>
      <c r="F80" s="1"/>
      <c r="G80" s="1"/>
      <c r="H80" s="1"/>
      <c r="I80" s="1"/>
      <c r="J80" s="1"/>
      <c r="K80" s="1"/>
      <c r="L80" s="1">
        <f t="shared" si="1"/>
        <v>11041</v>
      </c>
      <c r="M80" s="24"/>
      <c r="N80" s="25"/>
    </row>
    <row r="81" spans="1:14">
      <c r="A81" s="9"/>
      <c r="B81" s="10" t="s">
        <v>107</v>
      </c>
      <c r="C81" s="11" t="s">
        <v>108</v>
      </c>
      <c r="D81" s="1">
        <v>55406</v>
      </c>
      <c r="E81" s="1">
        <v>55235</v>
      </c>
      <c r="F81" s="1"/>
      <c r="G81" s="1"/>
      <c r="H81" s="1"/>
      <c r="I81" s="1"/>
      <c r="J81" s="1"/>
      <c r="K81" s="1"/>
      <c r="L81" s="1">
        <f t="shared" si="1"/>
        <v>55235</v>
      </c>
      <c r="M81" s="24"/>
      <c r="N81" s="25"/>
    </row>
    <row r="82" spans="1:14">
      <c r="A82" s="9"/>
      <c r="B82" s="10" t="s">
        <v>109</v>
      </c>
      <c r="C82" s="11" t="s">
        <v>188</v>
      </c>
      <c r="D82" s="1">
        <v>23861</v>
      </c>
      <c r="E82" s="1">
        <v>23787</v>
      </c>
      <c r="F82" s="1"/>
      <c r="G82" s="1"/>
      <c r="H82" s="1"/>
      <c r="I82" s="1"/>
      <c r="J82" s="1"/>
      <c r="K82" s="1">
        <v>-2247</v>
      </c>
      <c r="L82" s="1">
        <f t="shared" si="1"/>
        <v>21540</v>
      </c>
      <c r="M82" s="24"/>
      <c r="N82" s="25"/>
    </row>
    <row r="83" spans="1:14">
      <c r="A83" s="9"/>
      <c r="B83" s="10" t="s">
        <v>110</v>
      </c>
      <c r="C83" s="11" t="s">
        <v>175</v>
      </c>
      <c r="D83" s="1">
        <v>42147</v>
      </c>
      <c r="E83" s="1">
        <v>42017</v>
      </c>
      <c r="F83" s="1"/>
      <c r="G83" s="1"/>
      <c r="H83" s="1"/>
      <c r="I83" s="1"/>
      <c r="J83" s="1"/>
      <c r="K83" s="1">
        <v>-8403</v>
      </c>
      <c r="L83" s="1">
        <f t="shared" si="1"/>
        <v>33614</v>
      </c>
      <c r="M83" s="24"/>
      <c r="N83" s="25"/>
    </row>
    <row r="84" spans="1:14">
      <c r="A84" s="9"/>
      <c r="B84" s="10" t="s">
        <v>111</v>
      </c>
      <c r="C84" s="11" t="s">
        <v>151</v>
      </c>
      <c r="D84" s="1">
        <v>1734</v>
      </c>
      <c r="E84" s="1">
        <v>1729</v>
      </c>
      <c r="F84" s="1"/>
      <c r="G84" s="1"/>
      <c r="H84" s="1"/>
      <c r="I84" s="1"/>
      <c r="J84" s="1"/>
      <c r="K84" s="1">
        <v>345</v>
      </c>
      <c r="L84" s="1">
        <f t="shared" si="1"/>
        <v>2074</v>
      </c>
      <c r="M84" s="24"/>
      <c r="N84" s="25"/>
    </row>
    <row r="85" spans="1:14">
      <c r="A85" s="9"/>
      <c r="B85" s="12" t="s">
        <v>161</v>
      </c>
      <c r="C85" s="13" t="s">
        <v>162</v>
      </c>
      <c r="D85" s="14"/>
      <c r="E85" s="14"/>
      <c r="F85" s="14"/>
      <c r="G85" s="14"/>
      <c r="H85" s="14"/>
      <c r="I85" s="14">
        <v>78</v>
      </c>
      <c r="J85" s="14"/>
      <c r="K85" s="14"/>
      <c r="L85" s="1">
        <f>SUM(E85,F85,G85,H85,I85,J85,K85)</f>
        <v>78</v>
      </c>
      <c r="M85" s="24"/>
      <c r="N85" s="25"/>
    </row>
    <row r="86" spans="1:14">
      <c r="A86" s="9"/>
      <c r="B86" s="9"/>
      <c r="C86" s="18" t="s">
        <v>112</v>
      </c>
      <c r="D86" s="5">
        <f>SUM(D77:D85)</f>
        <v>497811</v>
      </c>
      <c r="E86" s="5">
        <f>SUM(E77:E85)</f>
        <v>492986</v>
      </c>
      <c r="F86" s="5"/>
      <c r="G86" s="5"/>
      <c r="H86" s="5"/>
      <c r="I86" s="5">
        <f>SUM(I77:I85)</f>
        <v>78</v>
      </c>
      <c r="J86" s="5"/>
      <c r="K86" s="5">
        <f>SUM(K77:K85)</f>
        <v>-8020</v>
      </c>
      <c r="L86" s="5">
        <f>SUM(L77:L85)</f>
        <v>485044</v>
      </c>
      <c r="M86" s="24"/>
      <c r="N86" s="25"/>
    </row>
    <row r="87" spans="1:14">
      <c r="A87" s="9"/>
      <c r="B87" s="18" t="s">
        <v>113</v>
      </c>
      <c r="C87" s="18" t="s">
        <v>3</v>
      </c>
      <c r="D87" s="5">
        <f>D30+D32+D34+D40+D73+D76+D86</f>
        <v>19294865</v>
      </c>
      <c r="E87" s="5">
        <f>E30+E32+E34+E40+E73+E76+E86</f>
        <v>19439015</v>
      </c>
      <c r="F87" s="5">
        <f t="shared" ref="F87:K87" si="3">F30+F32+F34+F40+F73+F76+F86</f>
        <v>0</v>
      </c>
      <c r="G87" s="5">
        <f t="shared" si="3"/>
        <v>0</v>
      </c>
      <c r="H87" s="5">
        <f t="shared" si="3"/>
        <v>-258847</v>
      </c>
      <c r="I87" s="5">
        <f>I30+I32+I34+I40+I73+I76+I86</f>
        <v>0</v>
      </c>
      <c r="J87" s="5">
        <f>J30+J32+J34+J40+J73+J76+J86</f>
        <v>49786</v>
      </c>
      <c r="K87" s="5">
        <f t="shared" si="3"/>
        <v>0</v>
      </c>
      <c r="L87" s="5">
        <f>L30+L32+L34+L40+L73+L76+L86</f>
        <v>19229954</v>
      </c>
      <c r="M87" s="24"/>
      <c r="N87" s="25"/>
    </row>
    <row r="88" spans="1:14">
      <c r="A88" s="26" t="s">
        <v>114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8"/>
      <c r="M88" s="24"/>
    </row>
    <row r="89" spans="1:14">
      <c r="A89" s="29" t="s">
        <v>115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/>
    </row>
    <row r="90" spans="1:14">
      <c r="A90" s="32" t="s">
        <v>116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4"/>
    </row>
    <row r="91" spans="1:14">
      <c r="A91" s="32" t="s">
        <v>117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4"/>
    </row>
    <row r="92" spans="1:14">
      <c r="A92" s="35" t="s">
        <v>118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7"/>
    </row>
    <row r="93" spans="1:14">
      <c r="A93" s="38" t="s">
        <v>119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40"/>
    </row>
    <row r="94" spans="1:14">
      <c r="A94" s="29" t="s">
        <v>120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/>
    </row>
    <row r="95" spans="1:14">
      <c r="A95" s="32" t="s">
        <v>121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4"/>
    </row>
    <row r="96" spans="1:14">
      <c r="A96" s="32" t="s">
        <v>122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4"/>
    </row>
    <row r="97" spans="1:12">
      <c r="A97" s="35" t="s">
        <v>123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7"/>
    </row>
  </sheetData>
  <mergeCells count="16">
    <mergeCell ref="A1:L1"/>
    <mergeCell ref="A2:L2"/>
    <mergeCell ref="A3:L3"/>
    <mergeCell ref="B4:L4"/>
    <mergeCell ref="C5:C7"/>
    <mergeCell ref="E5:E7"/>
    <mergeCell ref="A97:L97"/>
    <mergeCell ref="A92:L92"/>
    <mergeCell ref="A93:L93"/>
    <mergeCell ref="A94:L94"/>
    <mergeCell ref="A95:L95"/>
    <mergeCell ref="A88:L88"/>
    <mergeCell ref="A89:L89"/>
    <mergeCell ref="A90:L90"/>
    <mergeCell ref="A91:L91"/>
    <mergeCell ref="A96:L96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DD1416_harrisvt3_2BD966BB-1422-</vt:lpstr>
      <vt:lpstr>'DD1416_harrisvt3_2BD966BB-1422-'!Print_Titles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2012-01-31T13:19:23Z</cp:lastPrinted>
  <dcterms:created xsi:type="dcterms:W3CDTF">2010-04-23T18:03:59Z</dcterms:created>
  <dcterms:modified xsi:type="dcterms:W3CDTF">2012-08-07T15:23:50Z</dcterms:modified>
</cp:coreProperties>
</file>