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10185" activeTab="0"/>
  </bookViews>
  <sheets>
    <sheet name="DD1416_mcmilliannm_04A34D39-142" sheetId="1" r:id="rId1"/>
  </sheets>
  <definedNames>
    <definedName name="_xlnm.Print_Titles" localSheetId="0">'DD1416_mcmilliannm_04A34D39-142'!$1:$7</definedName>
  </definedNames>
  <calcPr fullCalcOnLoad="1"/>
</workbook>
</file>

<file path=xl/sharedStrings.xml><?xml version="1.0" encoding="utf-8"?>
<sst xmlns="http://schemas.openxmlformats.org/spreadsheetml/2006/main" count="357" uniqueCount="340">
  <si>
    <t>Report of Programs</t>
  </si>
  <si>
    <t>(Dollars in Thousands)</t>
  </si>
  <si>
    <t>Data as of: 30 June 2011</t>
  </si>
  <si>
    <t>Account:</t>
  </si>
  <si>
    <t>Other Procurement, Navy  11/13</t>
  </si>
  <si>
    <t>Cong.</t>
  </si>
  <si>
    <t>Special</t>
  </si>
  <si>
    <t>Interest</t>
  </si>
  <si>
    <t>Budget</t>
  </si>
  <si>
    <t>Line</t>
  </si>
  <si>
    <t>Item</t>
  </si>
  <si>
    <t>Budget Line Item Title</t>
  </si>
  <si>
    <t>President's</t>
  </si>
  <si>
    <t>Request</t>
  </si>
  <si>
    <t>Appropriation</t>
  </si>
  <si>
    <t>Distribution of</t>
  </si>
  <si>
    <t>Congressional</t>
  </si>
  <si>
    <t>Adjustments</t>
  </si>
  <si>
    <t>Required by</t>
  </si>
  <si>
    <t>Supps/</t>
  </si>
  <si>
    <t>Rescissions</t>
  </si>
  <si>
    <t>Prior</t>
  </si>
  <si>
    <t>Liability</t>
  </si>
  <si>
    <t>Above</t>
  </si>
  <si>
    <t>Threshold</t>
  </si>
  <si>
    <t>Reprog.</t>
  </si>
  <si>
    <t>Below</t>
  </si>
  <si>
    <t>Net</t>
  </si>
  <si>
    <t>Program</t>
  </si>
  <si>
    <t>0110</t>
  </si>
  <si>
    <t>LM-2500 Gas Turbine  </t>
  </si>
  <si>
    <t>0120</t>
  </si>
  <si>
    <t>Allison 501K Gas Turbine  </t>
  </si>
  <si>
    <t>0670</t>
  </si>
  <si>
    <t>Other Navigation Equipment  </t>
  </si>
  <si>
    <t>0831</t>
  </si>
  <si>
    <t>Sub Periscopes &amp; Imaging Equip  </t>
  </si>
  <si>
    <t>0900</t>
  </si>
  <si>
    <t>DDG Mod  </t>
  </si>
  <si>
    <t>0910</t>
  </si>
  <si>
    <t>Firefighting Equipment  S1.</t>
  </si>
  <si>
    <t>0925</t>
  </si>
  <si>
    <t>Command and Control Switchboard  </t>
  </si>
  <si>
    <t>0935</t>
  </si>
  <si>
    <t>Pollution Control Equipment  </t>
  </si>
  <si>
    <t>0941</t>
  </si>
  <si>
    <t>Submarine Support Equipment  </t>
  </si>
  <si>
    <t>0942</t>
  </si>
  <si>
    <t>Virginia Class Support Equipment  </t>
  </si>
  <si>
    <t>0945</t>
  </si>
  <si>
    <t>Submarine Batteries  </t>
  </si>
  <si>
    <t>0950</t>
  </si>
  <si>
    <t>Strategic Platform Support Equip  </t>
  </si>
  <si>
    <t>0955</t>
  </si>
  <si>
    <t>Deep Subm Sys Proj (DSSP) Equip  </t>
  </si>
  <si>
    <t>0960</t>
  </si>
  <si>
    <t>CG Modernization  </t>
  </si>
  <si>
    <t>0970</t>
  </si>
  <si>
    <t>LCAC  </t>
  </si>
  <si>
    <t>0977</t>
  </si>
  <si>
    <t>Underwater EOD Programs  </t>
  </si>
  <si>
    <t>0981</t>
  </si>
  <si>
    <t>Items less than $5 Million  R1.</t>
  </si>
  <si>
    <t>0989</t>
  </si>
  <si>
    <t>Chemical Warfare Detectors  </t>
  </si>
  <si>
    <t>0990</t>
  </si>
  <si>
    <t>Submarine Life Support System  </t>
  </si>
  <si>
    <t>1010</t>
  </si>
  <si>
    <t>Reactor Power Units  </t>
  </si>
  <si>
    <t>1020</t>
  </si>
  <si>
    <t>Reactor Components  </t>
  </si>
  <si>
    <t>1130</t>
  </si>
  <si>
    <t>Diving and Salvage Equipment  </t>
  </si>
  <si>
    <t>1210</t>
  </si>
  <si>
    <t>Standard Boats  </t>
  </si>
  <si>
    <t>*</t>
  </si>
  <si>
    <t>(Range Support Craft)</t>
  </si>
  <si>
    <t>( 21,384)</t>
  </si>
  <si>
    <t> </t>
  </si>
  <si>
    <t>1320</t>
  </si>
  <si>
    <t>Other Ships Training Equipment  </t>
  </si>
  <si>
    <t>1445</t>
  </si>
  <si>
    <t>Operating Forces IPE  </t>
  </si>
  <si>
    <t>(Prgm Increase - Shipyard Capital Inv Prgm)</t>
  </si>
  <si>
    <t>( 41,394)</t>
  </si>
  <si>
    <t>1480</t>
  </si>
  <si>
    <t>Nuclear Alterations  </t>
  </si>
  <si>
    <t>1600</t>
  </si>
  <si>
    <t>LCS Mission Packages  </t>
  </si>
  <si>
    <t>1610</t>
  </si>
  <si>
    <t>LSD Midlife  </t>
  </si>
  <si>
    <t>BA 01: Ships Support Equipment</t>
  </si>
  <si>
    <t>2026</t>
  </si>
  <si>
    <t>SPQ-9B Radar  </t>
  </si>
  <si>
    <t>2040</t>
  </si>
  <si>
    <t>Radar Support  </t>
  </si>
  <si>
    <t>2136</t>
  </si>
  <si>
    <t>AN/SQQ-89 Surf ASW Cmbt Sys  </t>
  </si>
  <si>
    <t>2147</t>
  </si>
  <si>
    <t>SSN Acoustics  </t>
  </si>
  <si>
    <t>2176</t>
  </si>
  <si>
    <t>Undersea Warfare Support Equipment  </t>
  </si>
  <si>
    <t>2181</t>
  </si>
  <si>
    <t>Sonar Switches and Transducers  </t>
  </si>
  <si>
    <t>2210</t>
  </si>
  <si>
    <t>Submarine Acoustic Warfare System  </t>
  </si>
  <si>
    <t>2213</t>
  </si>
  <si>
    <t>Surface Ship Torpedo Def (SSTD)  </t>
  </si>
  <si>
    <t>2225</t>
  </si>
  <si>
    <t>Fixed Surveillance System  </t>
  </si>
  <si>
    <t>2237</t>
  </si>
  <si>
    <t>SURTASS  </t>
  </si>
  <si>
    <t>2246</t>
  </si>
  <si>
    <t>Maritime Patrol and Reconnaisance Force  </t>
  </si>
  <si>
    <t>2312</t>
  </si>
  <si>
    <t>AN/SLQ-32  </t>
  </si>
  <si>
    <t>2360</t>
  </si>
  <si>
    <t>Shipboard IW Exploit  </t>
  </si>
  <si>
    <t>2361</t>
  </si>
  <si>
    <t>Automatic Identification System (AIS)  </t>
  </si>
  <si>
    <t>2560</t>
  </si>
  <si>
    <t>Submarine Supt Equip Prog  </t>
  </si>
  <si>
    <t>2606</t>
  </si>
  <si>
    <t>Cooperative Engagement Capability  </t>
  </si>
  <si>
    <t>2608</t>
  </si>
  <si>
    <t>Trusted Information System (TIS)  </t>
  </si>
  <si>
    <t>2611</t>
  </si>
  <si>
    <t>Naval Tact Cmd Supt Sys (NTCSS)  </t>
  </si>
  <si>
    <t>2614</t>
  </si>
  <si>
    <t>Adv Tact Data Link Sys (ATDLS)  </t>
  </si>
  <si>
    <t>2618</t>
  </si>
  <si>
    <t>Navy Command and Control System (NCCS)  </t>
  </si>
  <si>
    <t>2622</t>
  </si>
  <si>
    <t>Minesweeping System Replacement  </t>
  </si>
  <si>
    <t>2624</t>
  </si>
  <si>
    <t>Shallow Water Mine CM Ship  </t>
  </si>
  <si>
    <t>2657</t>
  </si>
  <si>
    <t>NAVSTAR GPS Receivers (Space)  </t>
  </si>
  <si>
    <t>2666</t>
  </si>
  <si>
    <t>American Forces Radio and TV Service (AFRTS)  </t>
  </si>
  <si>
    <t>2676</t>
  </si>
  <si>
    <t>2762</t>
  </si>
  <si>
    <t>Other Training Equipment  </t>
  </si>
  <si>
    <t>2804</t>
  </si>
  <si>
    <t>Depl JT Cmd &amp; Control (DJC2)  </t>
  </si>
  <si>
    <t>2815</t>
  </si>
  <si>
    <t>MATCALS  </t>
  </si>
  <si>
    <t>2831</t>
  </si>
  <si>
    <t>Shipboard Air Traffic Control  </t>
  </si>
  <si>
    <t>2832</t>
  </si>
  <si>
    <t>Automatic Carrier Landing System  </t>
  </si>
  <si>
    <t>2840</t>
  </si>
  <si>
    <t>National Air Space System  </t>
  </si>
  <si>
    <t>2845</t>
  </si>
  <si>
    <t>Fleet Air Traffic Control Systems  </t>
  </si>
  <si>
    <t>2846</t>
  </si>
  <si>
    <t>Landing Systems  </t>
  </si>
  <si>
    <t>2851</t>
  </si>
  <si>
    <t>ID Systems  </t>
  </si>
  <si>
    <t>2876</t>
  </si>
  <si>
    <t>Naval Mission Planning Systems  </t>
  </si>
  <si>
    <t>2900</t>
  </si>
  <si>
    <t>Maritime Intergrated Broadcast System  </t>
  </si>
  <si>
    <t>2906</t>
  </si>
  <si>
    <t>Tactical/Mobile C4I Systems  </t>
  </si>
  <si>
    <t>2914</t>
  </si>
  <si>
    <t>Distributed Common Ground System-Navy (DCGS-N)  </t>
  </si>
  <si>
    <t>2915</t>
  </si>
  <si>
    <t>CANES  </t>
  </si>
  <si>
    <t>2920</t>
  </si>
  <si>
    <t>RADIAC  </t>
  </si>
  <si>
    <t>2925</t>
  </si>
  <si>
    <t>CANES Intell  </t>
  </si>
  <si>
    <t>2940</t>
  </si>
  <si>
    <t>Gen Purp Elec Test Equip (GPETE)  </t>
  </si>
  <si>
    <t>2960</t>
  </si>
  <si>
    <t>Integ Combat System Test Facility  </t>
  </si>
  <si>
    <t>2970</t>
  </si>
  <si>
    <t>EMI Control Instrumentation  </t>
  </si>
  <si>
    <t>2980</t>
  </si>
  <si>
    <t>3050</t>
  </si>
  <si>
    <t>Ship Communications Automation  </t>
  </si>
  <si>
    <t>3051</t>
  </si>
  <si>
    <t>MDA  </t>
  </si>
  <si>
    <t>3057</t>
  </si>
  <si>
    <t>Communications Items under $5M  </t>
  </si>
  <si>
    <t>3130</t>
  </si>
  <si>
    <t>Submarine Communication Equipment  </t>
  </si>
  <si>
    <t>3215</t>
  </si>
  <si>
    <t>Satellite Communications Systems  S3.</t>
  </si>
  <si>
    <t>3216</t>
  </si>
  <si>
    <t>Navy Multiband Terminal (NMT)  S1.</t>
  </si>
  <si>
    <t>3302</t>
  </si>
  <si>
    <t>JCS Communications Equipment  </t>
  </si>
  <si>
    <t>3303</t>
  </si>
  <si>
    <t>Electrical Power Systems  </t>
  </si>
  <si>
    <t>3368</t>
  </si>
  <si>
    <t>Naval Shore Communications  </t>
  </si>
  <si>
    <t>3415</t>
  </si>
  <si>
    <t>Info Systems Security Program (ISSP)  R1.</t>
  </si>
  <si>
    <t>3501</t>
  </si>
  <si>
    <t>Cryptologic Communications Equip  </t>
  </si>
  <si>
    <t>3620</t>
  </si>
  <si>
    <t>Coast Guard Equipment  </t>
  </si>
  <si>
    <t>3630</t>
  </si>
  <si>
    <t>Defense Rapid Innovation Program  </t>
  </si>
  <si>
    <t>3820</t>
  </si>
  <si>
    <t>Other Drug Interdiction Support  </t>
  </si>
  <si>
    <t>BA 02: Communications and Electronics Equipment</t>
  </si>
  <si>
    <t>4048</t>
  </si>
  <si>
    <t>Sonobuoys - All Types  </t>
  </si>
  <si>
    <t>4204</t>
  </si>
  <si>
    <t>Weapons Range Support Equipment  </t>
  </si>
  <si>
    <t>(Training Range Upgrades)</t>
  </si>
  <si>
    <t>( 19,891)</t>
  </si>
  <si>
    <t>4208</t>
  </si>
  <si>
    <t>Expeditionary Airfields  </t>
  </si>
  <si>
    <t>4214</t>
  </si>
  <si>
    <t>Acft Rearming Equip  </t>
  </si>
  <si>
    <t>4216</t>
  </si>
  <si>
    <t>Acft Launch &amp; Recovery Equip  </t>
  </si>
  <si>
    <t>4226</t>
  </si>
  <si>
    <t>Meteorological Equipment  </t>
  </si>
  <si>
    <t>4242</t>
  </si>
  <si>
    <t>DCRS/DPL  </t>
  </si>
  <si>
    <t>4244</t>
  </si>
  <si>
    <t>Aviation Life Support  </t>
  </si>
  <si>
    <t>4248</t>
  </si>
  <si>
    <t>Airborne Mine Countermeasures  </t>
  </si>
  <si>
    <t>4255</t>
  </si>
  <si>
    <t>LAMPS MK III Shipboard Equipment  </t>
  </si>
  <si>
    <t>4264</t>
  </si>
  <si>
    <t>Portable Electronic Maintenance Aids  </t>
  </si>
  <si>
    <t>4265</t>
  </si>
  <si>
    <t>Other Aviation Support Equipment  </t>
  </si>
  <si>
    <t>BA 03: Aviation Support Equipment</t>
  </si>
  <si>
    <t>5112</t>
  </si>
  <si>
    <t>Naval Fires Control Sys   </t>
  </si>
  <si>
    <t>5209</t>
  </si>
  <si>
    <t>Gun Fire Control Equipment  </t>
  </si>
  <si>
    <t>5237</t>
  </si>
  <si>
    <t>NATO Seasparrow  </t>
  </si>
  <si>
    <t>5238</t>
  </si>
  <si>
    <t>RAM GMLS  </t>
  </si>
  <si>
    <t>5239</t>
  </si>
  <si>
    <t>Ship Self Defense System  S1.</t>
  </si>
  <si>
    <t>5246</t>
  </si>
  <si>
    <t>AEGIS Support Equipment  </t>
  </si>
  <si>
    <t>5253</t>
  </si>
  <si>
    <t>Tomahawk Support Equipment  </t>
  </si>
  <si>
    <t>5260</t>
  </si>
  <si>
    <t>Vertical Launch Systems  </t>
  </si>
  <si>
    <t>5358</t>
  </si>
  <si>
    <t>Strategic Missile Systems Equip  </t>
  </si>
  <si>
    <t>5420</t>
  </si>
  <si>
    <t>SSN Combat Control Systems  </t>
  </si>
  <si>
    <t>5431</t>
  </si>
  <si>
    <t>Submarine ASW Support Equipment  </t>
  </si>
  <si>
    <t>5449</t>
  </si>
  <si>
    <t>Surface ASW Support Equipment  </t>
  </si>
  <si>
    <t>5455</t>
  </si>
  <si>
    <t>ASW Range Support Equipment  </t>
  </si>
  <si>
    <t>5509</t>
  </si>
  <si>
    <t>Explosive Ordnance Disposal Equip  </t>
  </si>
  <si>
    <t>5530</t>
  </si>
  <si>
    <t>Anti-ship Missile Decoy System  </t>
  </si>
  <si>
    <t>5543</t>
  </si>
  <si>
    <t>Items Less Than $5 Million  </t>
  </si>
  <si>
    <t>5660</t>
  </si>
  <si>
    <t>Surface Training Device Mods  </t>
  </si>
  <si>
    <t>5661</t>
  </si>
  <si>
    <t>Submarine Training Device Mods  </t>
  </si>
  <si>
    <t>BA 04: Ordnance Support Equipment</t>
  </si>
  <si>
    <t>6003</t>
  </si>
  <si>
    <t>Passenger Carrying Vehicles  </t>
  </si>
  <si>
    <t>6007</t>
  </si>
  <si>
    <t>General Purpose Trucks  </t>
  </si>
  <si>
    <t>6024</t>
  </si>
  <si>
    <t>Construction &amp; Maint Equip  </t>
  </si>
  <si>
    <t>6027</t>
  </si>
  <si>
    <t>Fire Fighting Equipment  </t>
  </si>
  <si>
    <t>6028</t>
  </si>
  <si>
    <t>Tactical Vehicles  </t>
  </si>
  <si>
    <t>6033</t>
  </si>
  <si>
    <t>Amphibious Equipment  </t>
  </si>
  <si>
    <t>6058</t>
  </si>
  <si>
    <t>6060</t>
  </si>
  <si>
    <t>Items under $5 million  </t>
  </si>
  <si>
    <t>6075</t>
  </si>
  <si>
    <t>Physical Security Vehicles  </t>
  </si>
  <si>
    <t>BA 05: Civil Engineering Support Equipment</t>
  </si>
  <si>
    <t>7015</t>
  </si>
  <si>
    <t>Materials Handling Equipment  </t>
  </si>
  <si>
    <t>7050</t>
  </si>
  <si>
    <t>Other Supply Support Equipment  </t>
  </si>
  <si>
    <t>7066</t>
  </si>
  <si>
    <t>First Destination Transportation  </t>
  </si>
  <si>
    <t>7069</t>
  </si>
  <si>
    <t>Special Purpose Supply Systems  </t>
  </si>
  <si>
    <t>BA 06: Supply Support Equipment</t>
  </si>
  <si>
    <t>8081</t>
  </si>
  <si>
    <t>Training Support Equipment  </t>
  </si>
  <si>
    <t>8106</t>
  </si>
  <si>
    <t>Command Support Equipment  </t>
  </si>
  <si>
    <t>8108</t>
  </si>
  <si>
    <t>Education Support Equipment  </t>
  </si>
  <si>
    <t>8109</t>
  </si>
  <si>
    <t>Medical Support Equipment  </t>
  </si>
  <si>
    <t>8114</t>
  </si>
  <si>
    <t>Naval MIP Support Equipment  </t>
  </si>
  <si>
    <t>8115</t>
  </si>
  <si>
    <t>Intelligence Support Equipment  </t>
  </si>
  <si>
    <t>8118</t>
  </si>
  <si>
    <t>Operating Forces Supt Equip  </t>
  </si>
  <si>
    <t>8120</t>
  </si>
  <si>
    <t>C4ISR Equipment  </t>
  </si>
  <si>
    <t>8126</t>
  </si>
  <si>
    <t>Environmental Support Equipment  </t>
  </si>
  <si>
    <t>8128</t>
  </si>
  <si>
    <t>Physical Security Equipment  </t>
  </si>
  <si>
    <t>8161</t>
  </si>
  <si>
    <t>BA 07: Personnel and Command Support Equipment</t>
  </si>
  <si>
    <t>9020</t>
  </si>
  <si>
    <t>Spares and Repair Parts  </t>
  </si>
  <si>
    <t>BA 08: Spares and Repair Parts</t>
  </si>
  <si>
    <t>TOTAL</t>
  </si>
  <si>
    <t>Requirement:</t>
  </si>
  <si>
    <t>1. Funds required to support an urgent, higher priority, requirement.</t>
  </si>
  <si>
    <t>2. Funds required for price growth associated with program 'X'.</t>
  </si>
  <si>
    <t>3. Funds required to finance additional operational requirements associated with the Global War on Terrorism and/or Operation Iraqi Freedom.</t>
  </si>
  <si>
    <t>4. Funds required to fund operational and fielding requirements.</t>
  </si>
  <si>
    <t>Sources:</t>
  </si>
  <si>
    <t>1. Funds are available because the requirement has been satisfied and funds are available to support higher priority items.</t>
  </si>
  <si>
    <t>2. Funds are available due to contract savings because costs to procure items were less than budgeted.</t>
  </si>
  <si>
    <t>3. Funds are available based on current execution of the program and can be reprogrammed with minimal risk to the program.</t>
  </si>
  <si>
    <t>4. Funds available because of delayed contract award.</t>
  </si>
  <si>
    <t>Statute</t>
  </si>
  <si>
    <t>(Defense Rapid Innovation Program - Procurement Innovation)</t>
  </si>
  <si>
    <t>(14,919)</t>
  </si>
  <si>
    <t>Enterprise Information Technology  R1. R4.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</si>
</sst>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.5"/>
      <color indexed="8"/>
      <name val="Arial"/>
      <family val="2"/>
    </font>
    <font>
      <sz val="11"/>
      <color indexed="8"/>
      <name val="Arial"/>
      <family val="2"/>
    </font>
    <font>
      <b/>
      <sz val="7.5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.5"/>
      <color theme="1"/>
      <name val="Arial"/>
      <family val="2"/>
    </font>
    <font>
      <sz val="11"/>
      <color theme="1"/>
      <name val="Arial"/>
      <family val="2"/>
    </font>
    <font>
      <b/>
      <sz val="7.5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38" fillId="0" borderId="10" xfId="0" applyFont="1" applyBorder="1" applyAlignment="1">
      <alignment horizontal="right" wrapText="1"/>
    </xf>
    <xf numFmtId="0" fontId="38" fillId="0" borderId="11" xfId="0" applyFont="1" applyBorder="1" applyAlignment="1">
      <alignment horizontal="center" wrapText="1"/>
    </xf>
    <xf numFmtId="0" fontId="38" fillId="0" borderId="12" xfId="0" applyFont="1" applyBorder="1" applyAlignment="1">
      <alignment horizontal="center" wrapText="1"/>
    </xf>
    <xf numFmtId="0" fontId="38" fillId="0" borderId="13" xfId="0" applyFont="1" applyBorder="1" applyAlignment="1">
      <alignment horizontal="center" wrapText="1"/>
    </xf>
    <xf numFmtId="0" fontId="39" fillId="0" borderId="10" xfId="0" applyFont="1" applyBorder="1" applyAlignment="1">
      <alignment wrapText="1"/>
    </xf>
    <xf numFmtId="0" fontId="38" fillId="0" borderId="10" xfId="0" applyFont="1" applyBorder="1" applyAlignment="1">
      <alignment horizontal="center" wrapText="1"/>
    </xf>
    <xf numFmtId="0" fontId="38" fillId="0" borderId="10" xfId="0" applyFont="1" applyBorder="1" applyAlignment="1">
      <alignment wrapText="1"/>
    </xf>
    <xf numFmtId="3" fontId="38" fillId="0" borderId="10" xfId="0" applyNumberFormat="1" applyFont="1" applyBorder="1" applyAlignment="1">
      <alignment horizontal="right" wrapText="1"/>
    </xf>
    <xf numFmtId="0" fontId="39" fillId="0" borderId="10" xfId="0" applyFont="1" applyBorder="1" applyAlignment="1">
      <alignment horizontal="center" wrapText="1"/>
    </xf>
    <xf numFmtId="0" fontId="39" fillId="0" borderId="10" xfId="0" applyFont="1" applyBorder="1" applyAlignment="1">
      <alignment horizontal="right" wrapText="1"/>
    </xf>
    <xf numFmtId="0" fontId="40" fillId="0" borderId="10" xfId="0" applyFont="1" applyBorder="1" applyAlignment="1">
      <alignment wrapText="1"/>
    </xf>
    <xf numFmtId="3" fontId="40" fillId="0" borderId="10" xfId="0" applyNumberFormat="1" applyFont="1" applyBorder="1" applyAlignment="1">
      <alignment horizontal="right" wrapText="1"/>
    </xf>
    <xf numFmtId="0" fontId="40" fillId="0" borderId="10" xfId="0" applyFont="1" applyBorder="1" applyAlignment="1">
      <alignment horizontal="right" wrapText="1"/>
    </xf>
    <xf numFmtId="3" fontId="39" fillId="0" borderId="10" xfId="0" applyNumberFormat="1" applyFont="1" applyBorder="1" applyAlignment="1">
      <alignment wrapText="1"/>
    </xf>
    <xf numFmtId="3" fontId="38" fillId="0" borderId="10" xfId="0" applyNumberFormat="1" applyFont="1" applyBorder="1" applyAlignment="1" quotePrefix="1">
      <alignment horizontal="right" wrapText="1"/>
    </xf>
    <xf numFmtId="0" fontId="38" fillId="0" borderId="14" xfId="0" applyFont="1" applyBorder="1" applyAlignment="1">
      <alignment horizontal="left" wrapText="1"/>
    </xf>
    <xf numFmtId="0" fontId="38" fillId="0" borderId="15" xfId="0" applyFont="1" applyBorder="1" applyAlignment="1">
      <alignment horizontal="left" wrapText="1"/>
    </xf>
    <xf numFmtId="0" fontId="38" fillId="0" borderId="16" xfId="0" applyFont="1" applyBorder="1" applyAlignment="1">
      <alignment horizontal="left" wrapText="1"/>
    </xf>
    <xf numFmtId="0" fontId="40" fillId="0" borderId="17" xfId="0" applyFont="1" applyBorder="1" applyAlignment="1">
      <alignment horizontal="left" vertical="center" wrapText="1"/>
    </xf>
    <xf numFmtId="0" fontId="40" fillId="0" borderId="18" xfId="0" applyFont="1" applyBorder="1" applyAlignment="1">
      <alignment horizontal="left" vertical="center" wrapText="1"/>
    </xf>
    <xf numFmtId="0" fontId="40" fillId="0" borderId="19" xfId="0" applyFont="1" applyBorder="1" applyAlignment="1">
      <alignment horizontal="left" vertical="center" wrapText="1"/>
    </xf>
    <xf numFmtId="0" fontId="38" fillId="0" borderId="20" xfId="0" applyFont="1" applyBorder="1" applyAlignment="1">
      <alignment horizontal="left" wrapText="1"/>
    </xf>
    <xf numFmtId="0" fontId="38" fillId="0" borderId="21" xfId="0" applyFont="1" applyBorder="1" applyAlignment="1">
      <alignment horizontal="left" wrapText="1"/>
    </xf>
    <xf numFmtId="0" fontId="38" fillId="0" borderId="22" xfId="0" applyFont="1" applyBorder="1" applyAlignment="1">
      <alignment horizontal="left" wrapText="1"/>
    </xf>
    <xf numFmtId="0" fontId="38" fillId="0" borderId="23" xfId="0" applyFont="1" applyBorder="1" applyAlignment="1">
      <alignment horizontal="left" wrapText="1"/>
    </xf>
    <xf numFmtId="0" fontId="38" fillId="0" borderId="0" xfId="0" applyFont="1" applyBorder="1" applyAlignment="1">
      <alignment horizontal="left" wrapText="1"/>
    </xf>
    <xf numFmtId="0" fontId="38" fillId="0" borderId="24" xfId="0" applyFont="1" applyBorder="1" applyAlignment="1">
      <alignment horizontal="left" wrapText="1"/>
    </xf>
    <xf numFmtId="0" fontId="38" fillId="0" borderId="20" xfId="0" applyFont="1" applyBorder="1" applyAlignment="1">
      <alignment wrapText="1"/>
    </xf>
    <xf numFmtId="0" fontId="38" fillId="0" borderId="21" xfId="0" applyFont="1" applyBorder="1" applyAlignment="1">
      <alignment wrapText="1"/>
    </xf>
    <xf numFmtId="0" fontId="38" fillId="0" borderId="22" xfId="0" applyFont="1" applyBorder="1" applyAlignment="1">
      <alignment wrapText="1"/>
    </xf>
    <xf numFmtId="0" fontId="38" fillId="0" borderId="14" xfId="0" applyFont="1" applyBorder="1" applyAlignment="1">
      <alignment wrapText="1"/>
    </xf>
    <xf numFmtId="0" fontId="38" fillId="0" borderId="15" xfId="0" applyFont="1" applyBorder="1" applyAlignment="1">
      <alignment wrapText="1"/>
    </xf>
    <xf numFmtId="0" fontId="38" fillId="0" borderId="16" xfId="0" applyFont="1" applyBorder="1" applyAlignment="1">
      <alignment wrapText="1"/>
    </xf>
    <xf numFmtId="0" fontId="40" fillId="0" borderId="17" xfId="0" applyFont="1" applyBorder="1" applyAlignment="1">
      <alignment horizontal="left" wrapText="1"/>
    </xf>
    <xf numFmtId="0" fontId="40" fillId="0" borderId="18" xfId="0" applyFont="1" applyBorder="1" applyAlignment="1">
      <alignment horizontal="left" wrapText="1"/>
    </xf>
    <xf numFmtId="0" fontId="40" fillId="0" borderId="19" xfId="0" applyFont="1" applyBorder="1" applyAlignment="1">
      <alignment horizontal="left" wrapText="1"/>
    </xf>
    <xf numFmtId="0" fontId="41" fillId="0" borderId="17" xfId="0" applyFont="1" applyBorder="1" applyAlignment="1">
      <alignment horizontal="center" wrapText="1"/>
    </xf>
    <xf numFmtId="0" fontId="41" fillId="0" borderId="18" xfId="0" applyFont="1" applyBorder="1" applyAlignment="1">
      <alignment horizontal="center" wrapText="1"/>
    </xf>
    <xf numFmtId="0" fontId="41" fillId="0" borderId="19" xfId="0" applyFont="1" applyBorder="1" applyAlignment="1">
      <alignment horizontal="center" wrapText="1"/>
    </xf>
    <xf numFmtId="0" fontId="38" fillId="0" borderId="17" xfId="0" applyFont="1" applyBorder="1" applyAlignment="1">
      <alignment horizontal="center" wrapText="1"/>
    </xf>
    <xf numFmtId="0" fontId="38" fillId="0" borderId="18" xfId="0" applyFont="1" applyBorder="1" applyAlignment="1">
      <alignment horizontal="center" wrapText="1"/>
    </xf>
    <xf numFmtId="0" fontId="38" fillId="0" borderId="19" xfId="0" applyFont="1" applyBorder="1" applyAlignment="1">
      <alignment horizontal="center" wrapText="1"/>
    </xf>
    <xf numFmtId="0" fontId="38" fillId="0" borderId="17" xfId="0" applyFont="1" applyBorder="1" applyAlignment="1">
      <alignment horizontal="left" wrapText="1"/>
    </xf>
    <xf numFmtId="0" fontId="38" fillId="0" borderId="18" xfId="0" applyFont="1" applyBorder="1" applyAlignment="1">
      <alignment horizontal="left" wrapText="1"/>
    </xf>
    <xf numFmtId="0" fontId="38" fillId="0" borderId="19" xfId="0" applyFont="1" applyBorder="1" applyAlignment="1">
      <alignment horizontal="left" wrapText="1"/>
    </xf>
    <xf numFmtId="0" fontId="38" fillId="0" borderId="11" xfId="0" applyFont="1" applyBorder="1" applyAlignment="1">
      <alignment horizontal="center" wrapText="1"/>
    </xf>
    <xf numFmtId="0" fontId="38" fillId="0" borderId="12" xfId="0" applyFont="1" applyBorder="1" applyAlignment="1">
      <alignment horizontal="center" wrapText="1"/>
    </xf>
    <xf numFmtId="0" fontId="38" fillId="0" borderId="13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4"/>
  <sheetViews>
    <sheetView showGridLines="0" tabSelected="1" zoomScalePageLayoutView="0" workbookViewId="0" topLeftCell="A1">
      <selection activeCell="A1" sqref="A1:L1"/>
    </sheetView>
  </sheetViews>
  <sheetFormatPr defaultColWidth="9.140625" defaultRowHeight="15"/>
  <cols>
    <col min="1" max="2" width="6.8515625" style="0" customWidth="1"/>
    <col min="3" max="3" width="39.140625" style="0" customWidth="1"/>
    <col min="4" max="4" width="8.7109375" style="0" customWidth="1"/>
    <col min="5" max="5" width="9.7109375" style="0" customWidth="1"/>
    <col min="6" max="6" width="10.421875" style="0" customWidth="1"/>
    <col min="7" max="7" width="9.140625" style="0" customWidth="1"/>
    <col min="8" max="8" width="9.00390625" style="0" customWidth="1"/>
    <col min="9" max="9" width="9.140625" style="0" customWidth="1"/>
    <col min="10" max="11" width="7.421875" style="0" customWidth="1"/>
    <col min="12" max="12" width="9.421875" style="0" customWidth="1"/>
  </cols>
  <sheetData>
    <row r="1" spans="1:12" ht="15" customHeight="1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9"/>
    </row>
    <row r="2" spans="1:12" ht="15">
      <c r="A2" s="40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2"/>
    </row>
    <row r="3" spans="1:12" ht="15">
      <c r="A3" s="40" t="s">
        <v>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2"/>
    </row>
    <row r="4" spans="1:12" ht="15">
      <c r="A4" s="1" t="s">
        <v>3</v>
      </c>
      <c r="B4" s="43" t="s">
        <v>4</v>
      </c>
      <c r="C4" s="44"/>
      <c r="D4" s="44"/>
      <c r="E4" s="44"/>
      <c r="F4" s="44"/>
      <c r="G4" s="44"/>
      <c r="H4" s="44"/>
      <c r="I4" s="44"/>
      <c r="J4" s="44"/>
      <c r="K4" s="44"/>
      <c r="L4" s="45"/>
    </row>
    <row r="5" spans="1:12" ht="15">
      <c r="A5" s="2" t="s">
        <v>5</v>
      </c>
      <c r="B5" s="2" t="s">
        <v>8</v>
      </c>
      <c r="C5" s="46" t="s">
        <v>11</v>
      </c>
      <c r="D5" s="2" t="s">
        <v>12</v>
      </c>
      <c r="E5" s="46" t="s">
        <v>14</v>
      </c>
      <c r="F5" s="2" t="s">
        <v>15</v>
      </c>
      <c r="G5" s="2" t="s">
        <v>17</v>
      </c>
      <c r="H5" s="2" t="s">
        <v>19</v>
      </c>
      <c r="I5" s="2" t="s">
        <v>21</v>
      </c>
      <c r="J5" s="2" t="s">
        <v>23</v>
      </c>
      <c r="K5" s="2" t="s">
        <v>26</v>
      </c>
      <c r="L5" s="2" t="s">
        <v>27</v>
      </c>
    </row>
    <row r="6" spans="1:12" ht="15">
      <c r="A6" s="3" t="s">
        <v>6</v>
      </c>
      <c r="B6" s="3" t="s">
        <v>9</v>
      </c>
      <c r="C6" s="47"/>
      <c r="D6" s="3" t="s">
        <v>8</v>
      </c>
      <c r="E6" s="47"/>
      <c r="F6" s="3" t="s">
        <v>16</v>
      </c>
      <c r="G6" s="3" t="s">
        <v>18</v>
      </c>
      <c r="H6" s="3" t="s">
        <v>20</v>
      </c>
      <c r="I6" s="3" t="s">
        <v>22</v>
      </c>
      <c r="J6" s="3" t="s">
        <v>24</v>
      </c>
      <c r="K6" s="3" t="s">
        <v>24</v>
      </c>
      <c r="L6" s="3" t="s">
        <v>28</v>
      </c>
    </row>
    <row r="7" spans="1:12" ht="15">
      <c r="A7" s="4" t="s">
        <v>7</v>
      </c>
      <c r="B7" s="4" t="s">
        <v>10</v>
      </c>
      <c r="C7" s="48"/>
      <c r="D7" s="4" t="s">
        <v>13</v>
      </c>
      <c r="E7" s="48"/>
      <c r="F7" s="4" t="s">
        <v>17</v>
      </c>
      <c r="G7" s="4" t="s">
        <v>336</v>
      </c>
      <c r="H7" s="4"/>
      <c r="I7" s="4" t="s">
        <v>17</v>
      </c>
      <c r="J7" s="4" t="s">
        <v>25</v>
      </c>
      <c r="K7" s="4" t="s">
        <v>25</v>
      </c>
      <c r="L7" s="4"/>
    </row>
    <row r="8" spans="1:12" ht="15">
      <c r="A8" s="5"/>
      <c r="B8" s="6" t="s">
        <v>29</v>
      </c>
      <c r="C8" s="7" t="s">
        <v>30</v>
      </c>
      <c r="D8" s="8">
        <v>12137</v>
      </c>
      <c r="E8" s="8">
        <v>10468</v>
      </c>
      <c r="F8" s="1"/>
      <c r="G8" s="1"/>
      <c r="H8" s="1"/>
      <c r="I8" s="1"/>
      <c r="J8" s="1"/>
      <c r="K8" s="8"/>
      <c r="L8" s="8">
        <f>SUM(E8:K8)</f>
        <v>10468</v>
      </c>
    </row>
    <row r="9" spans="1:12" ht="15">
      <c r="A9" s="5"/>
      <c r="B9" s="6" t="s">
        <v>31</v>
      </c>
      <c r="C9" s="7" t="s">
        <v>32</v>
      </c>
      <c r="D9" s="8">
        <v>14923</v>
      </c>
      <c r="E9" s="8">
        <v>14842</v>
      </c>
      <c r="F9" s="1"/>
      <c r="G9" s="1"/>
      <c r="H9" s="1"/>
      <c r="I9" s="1"/>
      <c r="J9" s="1"/>
      <c r="K9" s="8"/>
      <c r="L9" s="8">
        <f aca="true" t="shared" si="0" ref="L9:L72">SUM(E9:K9)</f>
        <v>14842</v>
      </c>
    </row>
    <row r="10" spans="1:12" ht="15">
      <c r="A10" s="5"/>
      <c r="B10" s="6" t="s">
        <v>33</v>
      </c>
      <c r="C10" s="7" t="s">
        <v>34</v>
      </c>
      <c r="D10" s="8">
        <v>23167</v>
      </c>
      <c r="E10" s="8">
        <v>23042</v>
      </c>
      <c r="F10" s="1"/>
      <c r="G10" s="1"/>
      <c r="H10" s="1"/>
      <c r="I10" s="1"/>
      <c r="J10" s="1"/>
      <c r="K10" s="8"/>
      <c r="L10" s="8">
        <f t="shared" si="0"/>
        <v>23042</v>
      </c>
    </row>
    <row r="11" spans="1:12" ht="15">
      <c r="A11" s="5"/>
      <c r="B11" s="6" t="s">
        <v>35</v>
      </c>
      <c r="C11" s="7" t="s">
        <v>36</v>
      </c>
      <c r="D11" s="8">
        <v>85619</v>
      </c>
      <c r="E11" s="8">
        <v>73160</v>
      </c>
      <c r="F11" s="1"/>
      <c r="G11" s="1"/>
      <c r="H11" s="1"/>
      <c r="I11" s="1"/>
      <c r="J11" s="1"/>
      <c r="K11" s="8"/>
      <c r="L11" s="8">
        <f t="shared" si="0"/>
        <v>73160</v>
      </c>
    </row>
    <row r="12" spans="1:12" ht="15">
      <c r="A12" s="5"/>
      <c r="B12" s="6" t="s">
        <v>37</v>
      </c>
      <c r="C12" s="7" t="s">
        <v>38</v>
      </c>
      <c r="D12" s="8">
        <v>296691</v>
      </c>
      <c r="E12" s="8">
        <v>288118</v>
      </c>
      <c r="F12" s="1"/>
      <c r="G12" s="1"/>
      <c r="H12" s="1"/>
      <c r="I12" s="1"/>
      <c r="J12" s="1"/>
      <c r="K12" s="8"/>
      <c r="L12" s="8">
        <f t="shared" si="0"/>
        <v>288118</v>
      </c>
    </row>
    <row r="13" spans="1:12" ht="15">
      <c r="A13" s="5"/>
      <c r="B13" s="6" t="s">
        <v>39</v>
      </c>
      <c r="C13" s="7" t="s">
        <v>40</v>
      </c>
      <c r="D13" s="8">
        <v>11974</v>
      </c>
      <c r="E13" s="8">
        <v>9253</v>
      </c>
      <c r="F13" s="1"/>
      <c r="G13" s="1"/>
      <c r="H13" s="1"/>
      <c r="I13" s="1"/>
      <c r="J13" s="1"/>
      <c r="K13" s="8">
        <v>-1627</v>
      </c>
      <c r="L13" s="8">
        <f t="shared" si="0"/>
        <v>7626</v>
      </c>
    </row>
    <row r="14" spans="1:12" ht="15">
      <c r="A14" s="5"/>
      <c r="B14" s="6" t="s">
        <v>41</v>
      </c>
      <c r="C14" s="7" t="s">
        <v>42</v>
      </c>
      <c r="D14" s="8">
        <v>3962</v>
      </c>
      <c r="E14" s="8">
        <v>2349</v>
      </c>
      <c r="F14" s="1"/>
      <c r="G14" s="1"/>
      <c r="H14" s="1"/>
      <c r="I14" s="1"/>
      <c r="J14" s="1"/>
      <c r="K14" s="8"/>
      <c r="L14" s="8">
        <f t="shared" si="0"/>
        <v>2349</v>
      </c>
    </row>
    <row r="15" spans="1:12" ht="15">
      <c r="A15" s="5"/>
      <c r="B15" s="6" t="s">
        <v>43</v>
      </c>
      <c r="C15" s="7" t="s">
        <v>44</v>
      </c>
      <c r="D15" s="8">
        <v>25614</v>
      </c>
      <c r="E15" s="8">
        <v>25474</v>
      </c>
      <c r="F15" s="1"/>
      <c r="G15" s="1"/>
      <c r="H15" s="1"/>
      <c r="I15" s="1"/>
      <c r="J15" s="1"/>
      <c r="K15" s="8"/>
      <c r="L15" s="8">
        <f t="shared" si="0"/>
        <v>25474</v>
      </c>
    </row>
    <row r="16" spans="1:12" ht="15">
      <c r="A16" s="5"/>
      <c r="B16" s="6" t="s">
        <v>45</v>
      </c>
      <c r="C16" s="7" t="s">
        <v>46</v>
      </c>
      <c r="D16" s="8">
        <v>7730</v>
      </c>
      <c r="E16" s="8">
        <v>7688</v>
      </c>
      <c r="F16" s="1"/>
      <c r="G16" s="1"/>
      <c r="H16" s="1"/>
      <c r="I16" s="1"/>
      <c r="J16" s="1"/>
      <c r="K16" s="8"/>
      <c r="L16" s="8">
        <f t="shared" si="0"/>
        <v>7688</v>
      </c>
    </row>
    <row r="17" spans="1:12" ht="15">
      <c r="A17" s="5"/>
      <c r="B17" s="6" t="s">
        <v>47</v>
      </c>
      <c r="C17" s="7" t="s">
        <v>48</v>
      </c>
      <c r="D17" s="8">
        <v>132039</v>
      </c>
      <c r="E17" s="8">
        <v>129334</v>
      </c>
      <c r="F17" s="1"/>
      <c r="G17" s="1"/>
      <c r="H17" s="1"/>
      <c r="I17" s="1"/>
      <c r="J17" s="1"/>
      <c r="K17" s="8"/>
      <c r="L17" s="8">
        <f t="shared" si="0"/>
        <v>129334</v>
      </c>
    </row>
    <row r="18" spans="1:12" ht="15">
      <c r="A18" s="5"/>
      <c r="B18" s="6" t="s">
        <v>49</v>
      </c>
      <c r="C18" s="7" t="s">
        <v>50</v>
      </c>
      <c r="D18" s="8">
        <v>44057</v>
      </c>
      <c r="E18" s="8">
        <v>30888</v>
      </c>
      <c r="F18" s="1"/>
      <c r="G18" s="1"/>
      <c r="H18" s="1"/>
      <c r="I18" s="1"/>
      <c r="J18" s="1"/>
      <c r="K18" s="8"/>
      <c r="L18" s="8">
        <f t="shared" si="0"/>
        <v>30888</v>
      </c>
    </row>
    <row r="19" spans="1:12" ht="15">
      <c r="A19" s="5"/>
      <c r="B19" s="6" t="s">
        <v>51</v>
      </c>
      <c r="C19" s="7" t="s">
        <v>52</v>
      </c>
      <c r="D19" s="8">
        <v>22811</v>
      </c>
      <c r="E19" s="8">
        <v>22688</v>
      </c>
      <c r="F19" s="1"/>
      <c r="G19" s="1"/>
      <c r="H19" s="1"/>
      <c r="I19" s="1"/>
      <c r="J19" s="1"/>
      <c r="K19" s="8"/>
      <c r="L19" s="8">
        <f t="shared" si="0"/>
        <v>22688</v>
      </c>
    </row>
    <row r="20" spans="1:12" ht="15">
      <c r="A20" s="5"/>
      <c r="B20" s="6" t="s">
        <v>53</v>
      </c>
      <c r="C20" s="7" t="s">
        <v>54</v>
      </c>
      <c r="D20" s="8">
        <v>3869</v>
      </c>
      <c r="E20" s="8">
        <v>3848</v>
      </c>
      <c r="F20" s="1"/>
      <c r="G20" s="1"/>
      <c r="H20" s="1"/>
      <c r="I20" s="1"/>
      <c r="J20" s="1"/>
      <c r="K20" s="8"/>
      <c r="L20" s="8">
        <f t="shared" si="0"/>
        <v>3848</v>
      </c>
    </row>
    <row r="21" spans="1:12" ht="15">
      <c r="A21" s="5"/>
      <c r="B21" s="6" t="s">
        <v>55</v>
      </c>
      <c r="C21" s="7" t="s">
        <v>56</v>
      </c>
      <c r="D21" s="8">
        <v>356958</v>
      </c>
      <c r="E21" s="8">
        <v>348934</v>
      </c>
      <c r="F21" s="1"/>
      <c r="G21" s="1"/>
      <c r="H21" s="1"/>
      <c r="I21" s="1"/>
      <c r="J21" s="1"/>
      <c r="K21" s="8"/>
      <c r="L21" s="8">
        <f t="shared" si="0"/>
        <v>348934</v>
      </c>
    </row>
    <row r="22" spans="1:12" ht="15">
      <c r="A22" s="5"/>
      <c r="B22" s="6" t="s">
        <v>57</v>
      </c>
      <c r="C22" s="7" t="s">
        <v>58</v>
      </c>
      <c r="D22" s="8">
        <v>9142</v>
      </c>
      <c r="E22" s="8">
        <v>2628</v>
      </c>
      <c r="F22" s="1"/>
      <c r="G22" s="1"/>
      <c r="H22" s="1"/>
      <c r="I22" s="1"/>
      <c r="J22" s="1"/>
      <c r="K22" s="8"/>
      <c r="L22" s="8">
        <f t="shared" si="0"/>
        <v>2628</v>
      </c>
    </row>
    <row r="23" spans="1:12" ht="15">
      <c r="A23" s="5"/>
      <c r="B23" s="6" t="s">
        <v>59</v>
      </c>
      <c r="C23" s="7" t="s">
        <v>60</v>
      </c>
      <c r="D23" s="8">
        <v>15908</v>
      </c>
      <c r="E23" s="8">
        <v>15822</v>
      </c>
      <c r="F23" s="1"/>
      <c r="G23" s="1"/>
      <c r="H23" s="1"/>
      <c r="I23" s="1"/>
      <c r="J23" s="1"/>
      <c r="K23" s="8"/>
      <c r="L23" s="8">
        <f t="shared" si="0"/>
        <v>15822</v>
      </c>
    </row>
    <row r="24" spans="1:12" ht="15">
      <c r="A24" s="5"/>
      <c r="B24" s="6" t="s">
        <v>61</v>
      </c>
      <c r="C24" s="7" t="s">
        <v>62</v>
      </c>
      <c r="D24" s="8">
        <v>126842</v>
      </c>
      <c r="E24" s="8">
        <v>119050</v>
      </c>
      <c r="F24" s="1"/>
      <c r="G24" s="1"/>
      <c r="H24" s="1"/>
      <c r="I24" s="1"/>
      <c r="J24" s="1"/>
      <c r="K24" s="8">
        <v>1627</v>
      </c>
      <c r="L24" s="8">
        <f t="shared" si="0"/>
        <v>120677</v>
      </c>
    </row>
    <row r="25" spans="1:12" ht="15">
      <c r="A25" s="5"/>
      <c r="B25" s="6" t="s">
        <v>63</v>
      </c>
      <c r="C25" s="7" t="s">
        <v>64</v>
      </c>
      <c r="D25" s="8">
        <v>7470</v>
      </c>
      <c r="E25" s="8">
        <v>7430</v>
      </c>
      <c r="F25" s="1"/>
      <c r="G25" s="1"/>
      <c r="H25" s="1"/>
      <c r="I25" s="1"/>
      <c r="J25" s="1"/>
      <c r="K25" s="8"/>
      <c r="L25" s="8">
        <f t="shared" si="0"/>
        <v>7430</v>
      </c>
    </row>
    <row r="26" spans="1:12" ht="15">
      <c r="A26" s="5"/>
      <c r="B26" s="6" t="s">
        <v>65</v>
      </c>
      <c r="C26" s="7" t="s">
        <v>66</v>
      </c>
      <c r="D26" s="8">
        <v>13016</v>
      </c>
      <c r="E26" s="8">
        <v>12945</v>
      </c>
      <c r="F26" s="1"/>
      <c r="G26" s="1"/>
      <c r="H26" s="1"/>
      <c r="I26" s="1"/>
      <c r="J26" s="1"/>
      <c r="K26" s="8"/>
      <c r="L26" s="8">
        <f t="shared" si="0"/>
        <v>12945</v>
      </c>
    </row>
    <row r="27" spans="1:12" ht="15">
      <c r="A27" s="5"/>
      <c r="B27" s="6" t="s">
        <v>67</v>
      </c>
      <c r="C27" s="7" t="s">
        <v>68</v>
      </c>
      <c r="D27" s="8">
        <v>438503</v>
      </c>
      <c r="E27" s="8">
        <v>436120</v>
      </c>
      <c r="F27" s="1"/>
      <c r="G27" s="1"/>
      <c r="H27" s="1"/>
      <c r="I27" s="1"/>
      <c r="J27" s="1"/>
      <c r="K27" s="8"/>
      <c r="L27" s="8">
        <f t="shared" si="0"/>
        <v>436120</v>
      </c>
    </row>
    <row r="28" spans="1:12" ht="15">
      <c r="A28" s="5"/>
      <c r="B28" s="6" t="s">
        <v>69</v>
      </c>
      <c r="C28" s="7" t="s">
        <v>70</v>
      </c>
      <c r="D28" s="8">
        <v>266469</v>
      </c>
      <c r="E28" s="8">
        <v>265022</v>
      </c>
      <c r="F28" s="1"/>
      <c r="G28" s="1"/>
      <c r="H28" s="1"/>
      <c r="I28" s="1"/>
      <c r="J28" s="1"/>
      <c r="K28" s="8"/>
      <c r="L28" s="8">
        <f t="shared" si="0"/>
        <v>265022</v>
      </c>
    </row>
    <row r="29" spans="1:12" ht="15">
      <c r="A29" s="5"/>
      <c r="B29" s="6" t="s">
        <v>71</v>
      </c>
      <c r="C29" s="7" t="s">
        <v>72</v>
      </c>
      <c r="D29" s="8">
        <v>10227</v>
      </c>
      <c r="E29" s="8">
        <v>10172</v>
      </c>
      <c r="F29" s="1"/>
      <c r="G29" s="1"/>
      <c r="H29" s="1"/>
      <c r="I29" s="1"/>
      <c r="J29" s="1"/>
      <c r="K29" s="8"/>
      <c r="L29" s="8">
        <f t="shared" si="0"/>
        <v>10172</v>
      </c>
    </row>
    <row r="30" spans="1:12" ht="15">
      <c r="A30" s="5"/>
      <c r="B30" s="6" t="s">
        <v>73</v>
      </c>
      <c r="C30" s="7" t="s">
        <v>74</v>
      </c>
      <c r="D30" s="8">
        <f>27725+30706</f>
        <v>58431</v>
      </c>
      <c r="E30" s="8">
        <v>72665</v>
      </c>
      <c r="F30" s="8"/>
      <c r="G30" s="1"/>
      <c r="H30" s="1"/>
      <c r="I30" s="1"/>
      <c r="J30" s="1"/>
      <c r="K30" s="8"/>
      <c r="L30" s="8">
        <f t="shared" si="0"/>
        <v>72665</v>
      </c>
    </row>
    <row r="31" spans="1:12" ht="15">
      <c r="A31" s="6" t="s">
        <v>75</v>
      </c>
      <c r="B31" s="9"/>
      <c r="C31" s="7" t="s">
        <v>76</v>
      </c>
      <c r="D31" s="5"/>
      <c r="E31" s="1" t="s">
        <v>77</v>
      </c>
      <c r="F31" s="1"/>
      <c r="G31" s="1"/>
      <c r="H31" s="1"/>
      <c r="I31" s="5"/>
      <c r="J31" s="10" t="s">
        <v>78</v>
      </c>
      <c r="K31" s="14"/>
      <c r="L31" s="1" t="s">
        <v>77</v>
      </c>
    </row>
    <row r="32" spans="1:12" ht="15">
      <c r="A32" s="5"/>
      <c r="B32" s="6" t="s">
        <v>79</v>
      </c>
      <c r="C32" s="7" t="s">
        <v>80</v>
      </c>
      <c r="D32" s="8">
        <v>16094</v>
      </c>
      <c r="E32" s="8">
        <v>16006</v>
      </c>
      <c r="F32" s="1"/>
      <c r="G32" s="1"/>
      <c r="H32" s="1"/>
      <c r="I32" s="1"/>
      <c r="J32" s="1"/>
      <c r="K32" s="8"/>
      <c r="L32" s="8">
        <f t="shared" si="0"/>
        <v>16006</v>
      </c>
    </row>
    <row r="33" spans="1:12" ht="15">
      <c r="A33" s="5"/>
      <c r="B33" s="6" t="s">
        <v>81</v>
      </c>
      <c r="C33" s="7" t="s">
        <v>82</v>
      </c>
      <c r="D33" s="8">
        <v>49856</v>
      </c>
      <c r="E33" s="8">
        <v>90979</v>
      </c>
      <c r="F33" s="1"/>
      <c r="G33" s="1"/>
      <c r="H33" s="1"/>
      <c r="I33" s="1"/>
      <c r="J33" s="1"/>
      <c r="K33" s="8"/>
      <c r="L33" s="8">
        <f t="shared" si="0"/>
        <v>90979</v>
      </c>
    </row>
    <row r="34" spans="1:12" ht="15">
      <c r="A34" s="6" t="s">
        <v>75</v>
      </c>
      <c r="B34" s="9"/>
      <c r="C34" s="7" t="s">
        <v>83</v>
      </c>
      <c r="D34" s="5"/>
      <c r="E34" s="1" t="s">
        <v>84</v>
      </c>
      <c r="F34" s="1"/>
      <c r="G34" s="1"/>
      <c r="H34" s="1"/>
      <c r="I34" s="5"/>
      <c r="J34" s="10"/>
      <c r="K34" s="14"/>
      <c r="L34" s="1" t="s">
        <v>84</v>
      </c>
    </row>
    <row r="35" spans="1:12" ht="15">
      <c r="A35" s="5"/>
      <c r="B35" s="6" t="s">
        <v>85</v>
      </c>
      <c r="C35" s="7" t="s">
        <v>86</v>
      </c>
      <c r="D35" s="8">
        <v>116829</v>
      </c>
      <c r="E35" s="8">
        <v>116196</v>
      </c>
      <c r="F35" s="1"/>
      <c r="G35" s="1"/>
      <c r="H35" s="1"/>
      <c r="I35" s="1"/>
      <c r="J35" s="1"/>
      <c r="K35" s="8"/>
      <c r="L35" s="8">
        <f t="shared" si="0"/>
        <v>116196</v>
      </c>
    </row>
    <row r="36" spans="1:12" ht="15">
      <c r="A36" s="5"/>
      <c r="B36" s="6" t="s">
        <v>87</v>
      </c>
      <c r="C36" s="7" t="s">
        <v>88</v>
      </c>
      <c r="D36" s="8">
        <v>82951</v>
      </c>
      <c r="E36" s="8">
        <v>41145</v>
      </c>
      <c r="F36" s="1"/>
      <c r="G36" s="1"/>
      <c r="H36" s="1"/>
      <c r="I36" s="1"/>
      <c r="J36" s="1"/>
      <c r="K36" s="8"/>
      <c r="L36" s="8">
        <f t="shared" si="0"/>
        <v>41145</v>
      </c>
    </row>
    <row r="37" spans="1:12" ht="15">
      <c r="A37" s="5"/>
      <c r="B37" s="6" t="s">
        <v>89</v>
      </c>
      <c r="C37" s="7" t="s">
        <v>90</v>
      </c>
      <c r="D37" s="8">
        <v>106612</v>
      </c>
      <c r="E37" s="8">
        <v>102055</v>
      </c>
      <c r="F37" s="1"/>
      <c r="G37" s="1"/>
      <c r="H37" s="1"/>
      <c r="I37" s="1"/>
      <c r="J37" s="1"/>
      <c r="K37" s="8"/>
      <c r="L37" s="8">
        <f t="shared" si="0"/>
        <v>102055</v>
      </c>
    </row>
    <row r="38" spans="1:12" ht="15">
      <c r="A38" s="5"/>
      <c r="B38" s="5"/>
      <c r="C38" s="11" t="s">
        <v>91</v>
      </c>
      <c r="D38" s="12">
        <f>SUM(D8:D37)</f>
        <v>2359901</v>
      </c>
      <c r="E38" s="12">
        <f>SUM(E8:E37)</f>
        <v>2298321</v>
      </c>
      <c r="F38" s="12"/>
      <c r="G38" s="13"/>
      <c r="H38" s="13"/>
      <c r="I38" s="13"/>
      <c r="J38" s="13"/>
      <c r="K38" s="12">
        <f>SUM(K8:K37)</f>
        <v>0</v>
      </c>
      <c r="L38" s="12">
        <f>SUM(L8:L37)</f>
        <v>2298321</v>
      </c>
    </row>
    <row r="39" spans="1:12" ht="15">
      <c r="A39" s="5"/>
      <c r="B39" s="6" t="s">
        <v>92</v>
      </c>
      <c r="C39" s="7" t="s">
        <v>93</v>
      </c>
      <c r="D39" s="8">
        <v>8887</v>
      </c>
      <c r="E39" s="8">
        <v>5656</v>
      </c>
      <c r="F39" s="1"/>
      <c r="G39" s="1"/>
      <c r="H39" s="1"/>
      <c r="I39" s="1"/>
      <c r="J39" s="1"/>
      <c r="K39" s="8"/>
      <c r="L39" s="8">
        <f t="shared" si="0"/>
        <v>5656</v>
      </c>
    </row>
    <row r="40" spans="1:12" ht="15">
      <c r="A40" s="5"/>
      <c r="B40" s="6" t="s">
        <v>94</v>
      </c>
      <c r="C40" s="7" t="s">
        <v>95</v>
      </c>
      <c r="D40" s="8">
        <v>12030</v>
      </c>
      <c r="E40" s="8">
        <v>6962</v>
      </c>
      <c r="F40" s="1"/>
      <c r="G40" s="1"/>
      <c r="H40" s="1"/>
      <c r="I40" s="1"/>
      <c r="J40" s="1"/>
      <c r="K40" s="8"/>
      <c r="L40" s="8">
        <f t="shared" si="0"/>
        <v>6962</v>
      </c>
    </row>
    <row r="41" spans="1:12" ht="15">
      <c r="A41" s="5"/>
      <c r="B41" s="6" t="s">
        <v>96</v>
      </c>
      <c r="C41" s="7" t="s">
        <v>97</v>
      </c>
      <c r="D41" s="8">
        <v>87219</v>
      </c>
      <c r="E41" s="8">
        <v>84757</v>
      </c>
      <c r="F41" s="1"/>
      <c r="G41" s="1"/>
      <c r="H41" s="1"/>
      <c r="I41" s="1"/>
      <c r="J41" s="1"/>
      <c r="K41" s="8"/>
      <c r="L41" s="8">
        <f t="shared" si="0"/>
        <v>84757</v>
      </c>
    </row>
    <row r="42" spans="1:12" ht="15">
      <c r="A42" s="5"/>
      <c r="B42" s="6" t="s">
        <v>98</v>
      </c>
      <c r="C42" s="7" t="s">
        <v>99</v>
      </c>
      <c r="D42" s="8">
        <v>237015</v>
      </c>
      <c r="E42" s="8">
        <v>232743</v>
      </c>
      <c r="F42" s="1"/>
      <c r="G42" s="1"/>
      <c r="H42" s="1"/>
      <c r="I42" s="1"/>
      <c r="J42" s="1"/>
      <c r="K42" s="8"/>
      <c r="L42" s="8">
        <f t="shared" si="0"/>
        <v>232743</v>
      </c>
    </row>
    <row r="43" spans="1:12" ht="15">
      <c r="A43" s="5"/>
      <c r="B43" s="6" t="s">
        <v>100</v>
      </c>
      <c r="C43" s="7" t="s">
        <v>101</v>
      </c>
      <c r="D43" s="8">
        <v>29641</v>
      </c>
      <c r="E43" s="8">
        <v>27095</v>
      </c>
      <c r="F43" s="1"/>
      <c r="G43" s="1"/>
      <c r="H43" s="1"/>
      <c r="I43" s="1"/>
      <c r="J43" s="1"/>
      <c r="K43" s="8"/>
      <c r="L43" s="8">
        <f t="shared" si="0"/>
        <v>27095</v>
      </c>
    </row>
    <row r="44" spans="1:12" ht="15">
      <c r="A44" s="5"/>
      <c r="B44" s="6" t="s">
        <v>102</v>
      </c>
      <c r="C44" s="7" t="s">
        <v>103</v>
      </c>
      <c r="D44" s="8">
        <v>14056</v>
      </c>
      <c r="E44" s="8">
        <v>12985</v>
      </c>
      <c r="F44" s="1"/>
      <c r="G44" s="1"/>
      <c r="H44" s="1"/>
      <c r="I44" s="1"/>
      <c r="J44" s="1"/>
      <c r="K44" s="8"/>
      <c r="L44" s="8">
        <f t="shared" si="0"/>
        <v>12985</v>
      </c>
    </row>
    <row r="45" spans="1:12" ht="15">
      <c r="A45" s="5"/>
      <c r="B45" s="6" t="s">
        <v>104</v>
      </c>
      <c r="C45" s="7" t="s">
        <v>105</v>
      </c>
      <c r="D45" s="8">
        <v>20739</v>
      </c>
      <c r="E45" s="8">
        <v>18438</v>
      </c>
      <c r="F45" s="1"/>
      <c r="G45" s="1"/>
      <c r="H45" s="1"/>
      <c r="I45" s="1"/>
      <c r="J45" s="1"/>
      <c r="K45" s="8"/>
      <c r="L45" s="8">
        <f t="shared" si="0"/>
        <v>18438</v>
      </c>
    </row>
    <row r="46" spans="1:12" ht="15">
      <c r="A46" s="5"/>
      <c r="B46" s="6" t="s">
        <v>106</v>
      </c>
      <c r="C46" s="7" t="s">
        <v>107</v>
      </c>
      <c r="D46" s="8">
        <v>2206</v>
      </c>
      <c r="E46" s="1">
        <v>0</v>
      </c>
      <c r="F46" s="1"/>
      <c r="G46" s="1"/>
      <c r="H46" s="1"/>
      <c r="I46" s="1"/>
      <c r="J46" s="1"/>
      <c r="K46" s="8"/>
      <c r="L46" s="8">
        <f t="shared" si="0"/>
        <v>0</v>
      </c>
    </row>
    <row r="47" spans="1:12" ht="15">
      <c r="A47" s="5"/>
      <c r="B47" s="6" t="s">
        <v>108</v>
      </c>
      <c r="C47" s="7" t="s">
        <v>109</v>
      </c>
      <c r="D47" s="8">
        <v>57481</v>
      </c>
      <c r="E47" s="8">
        <v>57169</v>
      </c>
      <c r="F47" s="1"/>
      <c r="G47" s="1"/>
      <c r="H47" s="1"/>
      <c r="I47" s="1"/>
      <c r="J47" s="1"/>
      <c r="K47" s="8"/>
      <c r="L47" s="8">
        <f t="shared" si="0"/>
        <v>57169</v>
      </c>
    </row>
    <row r="48" spans="1:12" ht="15">
      <c r="A48" s="5"/>
      <c r="B48" s="6" t="s">
        <v>110</v>
      </c>
      <c r="C48" s="7" t="s">
        <v>111</v>
      </c>
      <c r="D48" s="8">
        <v>8468</v>
      </c>
      <c r="E48" s="8">
        <v>8422</v>
      </c>
      <c r="F48" s="1"/>
      <c r="G48" s="1"/>
      <c r="H48" s="1"/>
      <c r="I48" s="1"/>
      <c r="J48" s="1"/>
      <c r="K48" s="8"/>
      <c r="L48" s="8">
        <f t="shared" si="0"/>
        <v>8422</v>
      </c>
    </row>
    <row r="49" spans="1:12" ht="15">
      <c r="A49" s="5"/>
      <c r="B49" s="6" t="s">
        <v>112</v>
      </c>
      <c r="C49" s="7" t="s">
        <v>113</v>
      </c>
      <c r="D49" s="8">
        <v>18586</v>
      </c>
      <c r="E49" s="8">
        <v>18485</v>
      </c>
      <c r="F49" s="1"/>
      <c r="G49" s="1"/>
      <c r="H49" s="1"/>
      <c r="I49" s="1"/>
      <c r="J49" s="1"/>
      <c r="K49" s="8"/>
      <c r="L49" s="8">
        <f t="shared" si="0"/>
        <v>18485</v>
      </c>
    </row>
    <row r="50" spans="1:12" ht="15">
      <c r="A50" s="5"/>
      <c r="B50" s="6" t="s">
        <v>114</v>
      </c>
      <c r="C50" s="7" t="s">
        <v>115</v>
      </c>
      <c r="D50" s="8">
        <v>49677</v>
      </c>
      <c r="E50" s="8">
        <v>23131</v>
      </c>
      <c r="F50" s="1"/>
      <c r="G50" s="1"/>
      <c r="H50" s="1"/>
      <c r="I50" s="1"/>
      <c r="J50" s="1"/>
      <c r="K50" s="8"/>
      <c r="L50" s="8">
        <f t="shared" si="0"/>
        <v>23131</v>
      </c>
    </row>
    <row r="51" spans="1:12" ht="15">
      <c r="A51" s="5"/>
      <c r="B51" s="6" t="s">
        <v>116</v>
      </c>
      <c r="C51" s="7" t="s">
        <v>117</v>
      </c>
      <c r="D51" s="8">
        <v>105624</v>
      </c>
      <c r="E51" s="8">
        <v>105051</v>
      </c>
      <c r="F51" s="1"/>
      <c r="G51" s="1"/>
      <c r="H51" s="1"/>
      <c r="I51" s="1"/>
      <c r="J51" s="1"/>
      <c r="K51" s="8"/>
      <c r="L51" s="8">
        <f t="shared" si="0"/>
        <v>105051</v>
      </c>
    </row>
    <row r="52" spans="1:12" ht="15">
      <c r="A52" s="5"/>
      <c r="B52" s="6" t="s">
        <v>118</v>
      </c>
      <c r="C52" s="7" t="s">
        <v>119</v>
      </c>
      <c r="D52" s="8">
        <v>1299</v>
      </c>
      <c r="E52" s="8">
        <v>1292</v>
      </c>
      <c r="F52" s="1"/>
      <c r="G52" s="1"/>
      <c r="H52" s="1"/>
      <c r="I52" s="1"/>
      <c r="J52" s="1"/>
      <c r="K52" s="8"/>
      <c r="L52" s="8">
        <f t="shared" si="0"/>
        <v>1292</v>
      </c>
    </row>
    <row r="53" spans="1:12" ht="15">
      <c r="A53" s="5"/>
      <c r="B53" s="6" t="s">
        <v>120</v>
      </c>
      <c r="C53" s="7" t="s">
        <v>121</v>
      </c>
      <c r="D53" s="8">
        <v>71558</v>
      </c>
      <c r="E53" s="8">
        <v>69728</v>
      </c>
      <c r="F53" s="1"/>
      <c r="G53" s="1"/>
      <c r="H53" s="1"/>
      <c r="I53" s="1"/>
      <c r="J53" s="1"/>
      <c r="K53" s="8"/>
      <c r="L53" s="8">
        <f t="shared" si="0"/>
        <v>69728</v>
      </c>
    </row>
    <row r="54" spans="1:12" ht="15">
      <c r="A54" s="5"/>
      <c r="B54" s="6" t="s">
        <v>122</v>
      </c>
      <c r="C54" s="7" t="s">
        <v>123</v>
      </c>
      <c r="D54" s="8">
        <v>31091</v>
      </c>
      <c r="E54" s="8">
        <v>25551</v>
      </c>
      <c r="F54" s="1"/>
      <c r="G54" s="1"/>
      <c r="H54" s="1"/>
      <c r="I54" s="1"/>
      <c r="J54" s="1"/>
      <c r="K54" s="8"/>
      <c r="L54" s="8">
        <f t="shared" si="0"/>
        <v>25551</v>
      </c>
    </row>
    <row r="55" spans="1:12" ht="15">
      <c r="A55" s="5"/>
      <c r="B55" s="6" t="s">
        <v>124</v>
      </c>
      <c r="C55" s="7" t="s">
        <v>125</v>
      </c>
      <c r="D55" s="1">
        <v>338</v>
      </c>
      <c r="E55" s="1">
        <v>336</v>
      </c>
      <c r="F55" s="1"/>
      <c r="G55" s="1"/>
      <c r="H55" s="1"/>
      <c r="I55" s="1"/>
      <c r="J55" s="1"/>
      <c r="K55" s="8"/>
      <c r="L55" s="8">
        <f t="shared" si="0"/>
        <v>336</v>
      </c>
    </row>
    <row r="56" spans="1:12" ht="15">
      <c r="A56" s="5"/>
      <c r="B56" s="6" t="s">
        <v>126</v>
      </c>
      <c r="C56" s="7" t="s">
        <v>127</v>
      </c>
      <c r="D56" s="8">
        <v>33358</v>
      </c>
      <c r="E56" s="8">
        <v>33176</v>
      </c>
      <c r="F56" s="1"/>
      <c r="G56" s="1"/>
      <c r="H56" s="1"/>
      <c r="I56" s="1"/>
      <c r="J56" s="1"/>
      <c r="K56" s="8"/>
      <c r="L56" s="8">
        <f t="shared" si="0"/>
        <v>33176</v>
      </c>
    </row>
    <row r="57" spans="1:12" ht="15">
      <c r="A57" s="5"/>
      <c r="B57" s="6" t="s">
        <v>128</v>
      </c>
      <c r="C57" s="7" t="s">
        <v>129</v>
      </c>
      <c r="D57" s="8">
        <v>2273</v>
      </c>
      <c r="E57" s="8">
        <v>2260</v>
      </c>
      <c r="F57" s="1"/>
      <c r="G57" s="1"/>
      <c r="H57" s="1"/>
      <c r="I57" s="1"/>
      <c r="J57" s="1"/>
      <c r="K57" s="8"/>
      <c r="L57" s="8">
        <f t="shared" si="0"/>
        <v>2260</v>
      </c>
    </row>
    <row r="58" spans="1:12" ht="15">
      <c r="A58" s="5"/>
      <c r="B58" s="6" t="s">
        <v>130</v>
      </c>
      <c r="C58" s="7" t="s">
        <v>131</v>
      </c>
      <c r="D58" s="8">
        <v>8920</v>
      </c>
      <c r="E58" s="8">
        <v>8872</v>
      </c>
      <c r="F58" s="1"/>
      <c r="G58" s="1"/>
      <c r="H58" s="1"/>
      <c r="I58" s="1"/>
      <c r="J58" s="1"/>
      <c r="K58" s="8"/>
      <c r="L58" s="8">
        <f t="shared" si="0"/>
        <v>8872</v>
      </c>
    </row>
    <row r="59" spans="1:12" ht="15">
      <c r="A59" s="5"/>
      <c r="B59" s="6" t="s">
        <v>132</v>
      </c>
      <c r="C59" s="7" t="s">
        <v>133</v>
      </c>
      <c r="D59" s="8">
        <v>81441</v>
      </c>
      <c r="E59" s="8">
        <v>60381</v>
      </c>
      <c r="F59" s="1"/>
      <c r="G59" s="1"/>
      <c r="H59" s="1"/>
      <c r="I59" s="1"/>
      <c r="J59" s="1"/>
      <c r="K59" s="8"/>
      <c r="L59" s="8">
        <f t="shared" si="0"/>
        <v>60381</v>
      </c>
    </row>
    <row r="60" spans="1:12" ht="15">
      <c r="A60" s="5"/>
      <c r="B60" s="6" t="s">
        <v>134</v>
      </c>
      <c r="C60" s="7" t="s">
        <v>135</v>
      </c>
      <c r="D60" s="8">
        <v>9236</v>
      </c>
      <c r="E60" s="8">
        <v>1254</v>
      </c>
      <c r="F60" s="1"/>
      <c r="G60" s="1"/>
      <c r="H60" s="1"/>
      <c r="I60" s="1"/>
      <c r="J60" s="1"/>
      <c r="K60" s="8"/>
      <c r="L60" s="8">
        <f t="shared" si="0"/>
        <v>1254</v>
      </c>
    </row>
    <row r="61" spans="1:12" ht="15">
      <c r="A61" s="5"/>
      <c r="B61" s="6" t="s">
        <v>136</v>
      </c>
      <c r="C61" s="7" t="s">
        <v>137</v>
      </c>
      <c r="D61" s="8">
        <v>9319</v>
      </c>
      <c r="E61" s="8">
        <v>9269</v>
      </c>
      <c r="F61" s="1"/>
      <c r="G61" s="1"/>
      <c r="H61" s="1"/>
      <c r="I61" s="1"/>
      <c r="J61" s="1"/>
      <c r="K61" s="8"/>
      <c r="L61" s="8">
        <f t="shared" si="0"/>
        <v>9269</v>
      </c>
    </row>
    <row r="62" spans="1:12" ht="15">
      <c r="A62" s="5"/>
      <c r="B62" s="6" t="s">
        <v>138</v>
      </c>
      <c r="C62" s="7" t="s">
        <v>139</v>
      </c>
      <c r="D62" s="8">
        <v>3328</v>
      </c>
      <c r="E62" s="8">
        <v>3311</v>
      </c>
      <c r="F62" s="1"/>
      <c r="G62" s="1"/>
      <c r="H62" s="1"/>
      <c r="I62" s="1"/>
      <c r="J62" s="1"/>
      <c r="K62" s="8"/>
      <c r="L62" s="8">
        <f t="shared" si="0"/>
        <v>3311</v>
      </c>
    </row>
    <row r="63" spans="1:12" ht="15">
      <c r="A63" s="5"/>
      <c r="B63" s="6" t="s">
        <v>140</v>
      </c>
      <c r="C63" s="7" t="s">
        <v>52</v>
      </c>
      <c r="D63" s="8">
        <v>4248</v>
      </c>
      <c r="E63" s="8">
        <v>4225</v>
      </c>
      <c r="F63" s="1"/>
      <c r="G63" s="1"/>
      <c r="H63" s="1"/>
      <c r="I63" s="1"/>
      <c r="J63" s="1"/>
      <c r="K63" s="8"/>
      <c r="L63" s="8">
        <f t="shared" si="0"/>
        <v>4225</v>
      </c>
    </row>
    <row r="64" spans="1:12" ht="15">
      <c r="A64" s="5"/>
      <c r="B64" s="6" t="s">
        <v>141</v>
      </c>
      <c r="C64" s="7" t="s">
        <v>142</v>
      </c>
      <c r="D64" s="8">
        <v>29061</v>
      </c>
      <c r="E64" s="8">
        <v>27611</v>
      </c>
      <c r="F64" s="1"/>
      <c r="G64" s="1"/>
      <c r="H64" s="1"/>
      <c r="I64" s="1"/>
      <c r="J64" s="1"/>
      <c r="K64" s="8"/>
      <c r="L64" s="8">
        <f t="shared" si="0"/>
        <v>27611</v>
      </c>
    </row>
    <row r="65" spans="1:12" ht="15">
      <c r="A65" s="5"/>
      <c r="B65" s="6" t="s">
        <v>143</v>
      </c>
      <c r="C65" s="7" t="s">
        <v>144</v>
      </c>
      <c r="D65" s="8">
        <v>8542</v>
      </c>
      <c r="E65" s="8">
        <v>8496</v>
      </c>
      <c r="F65" s="1"/>
      <c r="G65" s="1"/>
      <c r="H65" s="1"/>
      <c r="I65" s="1"/>
      <c r="J65" s="1"/>
      <c r="K65" s="8"/>
      <c r="L65" s="8">
        <f t="shared" si="0"/>
        <v>8496</v>
      </c>
    </row>
    <row r="66" spans="1:12" ht="15">
      <c r="A66" s="5"/>
      <c r="B66" s="6" t="s">
        <v>145</v>
      </c>
      <c r="C66" s="7" t="s">
        <v>146</v>
      </c>
      <c r="D66" s="8">
        <f>16747+27080</f>
        <v>43827</v>
      </c>
      <c r="E66" s="8">
        <v>39747</v>
      </c>
      <c r="F66" s="8"/>
      <c r="G66" s="1"/>
      <c r="H66" s="1"/>
      <c r="I66" s="1"/>
      <c r="J66" s="1"/>
      <c r="K66" s="8"/>
      <c r="L66" s="8">
        <f t="shared" si="0"/>
        <v>39747</v>
      </c>
    </row>
    <row r="67" spans="1:12" ht="15">
      <c r="A67" s="5"/>
      <c r="B67" s="6" t="s">
        <v>147</v>
      </c>
      <c r="C67" s="7" t="s">
        <v>148</v>
      </c>
      <c r="D67" s="8">
        <v>7658</v>
      </c>
      <c r="E67" s="8">
        <v>7617</v>
      </c>
      <c r="F67" s="1"/>
      <c r="G67" s="1"/>
      <c r="H67" s="1"/>
      <c r="I67" s="1"/>
      <c r="J67" s="1"/>
      <c r="K67" s="8"/>
      <c r="L67" s="8">
        <f t="shared" si="0"/>
        <v>7617</v>
      </c>
    </row>
    <row r="68" spans="1:12" ht="15">
      <c r="A68" s="5"/>
      <c r="B68" s="6" t="s">
        <v>149</v>
      </c>
      <c r="C68" s="7" t="s">
        <v>150</v>
      </c>
      <c r="D68" s="8">
        <v>15169</v>
      </c>
      <c r="E68" s="8">
        <v>10724</v>
      </c>
      <c r="F68" s="1"/>
      <c r="G68" s="1"/>
      <c r="H68" s="1"/>
      <c r="I68" s="1"/>
      <c r="J68" s="1"/>
      <c r="K68" s="8"/>
      <c r="L68" s="8">
        <f t="shared" si="0"/>
        <v>10724</v>
      </c>
    </row>
    <row r="69" spans="1:12" ht="15">
      <c r="A69" s="5"/>
      <c r="B69" s="6" t="s">
        <v>151</v>
      </c>
      <c r="C69" s="7" t="s">
        <v>152</v>
      </c>
      <c r="D69" s="8">
        <v>17531</v>
      </c>
      <c r="E69" s="8">
        <v>17436</v>
      </c>
      <c r="F69" s="1"/>
      <c r="G69" s="1"/>
      <c r="H69" s="1"/>
      <c r="I69" s="1"/>
      <c r="J69" s="1"/>
      <c r="K69" s="8"/>
      <c r="L69" s="8">
        <f t="shared" si="0"/>
        <v>17436</v>
      </c>
    </row>
    <row r="70" spans="1:12" ht="15">
      <c r="A70" s="5"/>
      <c r="B70" s="6" t="s">
        <v>153</v>
      </c>
      <c r="C70" s="7" t="s">
        <v>154</v>
      </c>
      <c r="D70" s="8">
        <v>6851</v>
      </c>
      <c r="E70" s="8">
        <v>6814</v>
      </c>
      <c r="F70" s="1"/>
      <c r="G70" s="1"/>
      <c r="H70" s="1"/>
      <c r="I70" s="1"/>
      <c r="J70" s="1"/>
      <c r="K70" s="8"/>
      <c r="L70" s="8">
        <f t="shared" si="0"/>
        <v>6814</v>
      </c>
    </row>
    <row r="71" spans="1:12" ht="15">
      <c r="A71" s="5"/>
      <c r="B71" s="6" t="s">
        <v>155</v>
      </c>
      <c r="C71" s="7" t="s">
        <v>156</v>
      </c>
      <c r="D71" s="8">
        <v>8551</v>
      </c>
      <c r="E71" s="8">
        <v>8505</v>
      </c>
      <c r="F71" s="1"/>
      <c r="G71" s="1"/>
      <c r="H71" s="1"/>
      <c r="I71" s="1"/>
      <c r="J71" s="1"/>
      <c r="K71" s="8"/>
      <c r="L71" s="8">
        <f t="shared" si="0"/>
        <v>8505</v>
      </c>
    </row>
    <row r="72" spans="1:12" ht="15">
      <c r="A72" s="5"/>
      <c r="B72" s="6" t="s">
        <v>157</v>
      </c>
      <c r="C72" s="7" t="s">
        <v>158</v>
      </c>
      <c r="D72" s="8">
        <v>29572</v>
      </c>
      <c r="E72" s="8">
        <v>22998</v>
      </c>
      <c r="F72" s="1"/>
      <c r="G72" s="1"/>
      <c r="H72" s="1"/>
      <c r="I72" s="1"/>
      <c r="J72" s="1"/>
      <c r="K72" s="8"/>
      <c r="L72" s="8">
        <f t="shared" si="0"/>
        <v>22998</v>
      </c>
    </row>
    <row r="73" spans="1:12" ht="15">
      <c r="A73" s="5"/>
      <c r="B73" s="6" t="s">
        <v>159</v>
      </c>
      <c r="C73" s="7" t="s">
        <v>160</v>
      </c>
      <c r="D73" s="8">
        <v>9098</v>
      </c>
      <c r="E73" s="8">
        <v>7756</v>
      </c>
      <c r="F73" s="1"/>
      <c r="G73" s="1"/>
      <c r="H73" s="1"/>
      <c r="I73" s="1"/>
      <c r="J73" s="1"/>
      <c r="K73" s="8"/>
      <c r="L73" s="8">
        <f aca="true" t="shared" si="1" ref="L73:L98">SUM(E73:K73)</f>
        <v>7756</v>
      </c>
    </row>
    <row r="74" spans="1:12" ht="15">
      <c r="A74" s="5"/>
      <c r="B74" s="6" t="s">
        <v>161</v>
      </c>
      <c r="C74" s="7" t="s">
        <v>162</v>
      </c>
      <c r="D74" s="8">
        <v>6909</v>
      </c>
      <c r="E74" s="8">
        <v>2928</v>
      </c>
      <c r="F74" s="1"/>
      <c r="G74" s="1"/>
      <c r="H74" s="1"/>
      <c r="I74" s="1"/>
      <c r="J74" s="1"/>
      <c r="K74" s="8"/>
      <c r="L74" s="8">
        <f t="shared" si="1"/>
        <v>2928</v>
      </c>
    </row>
    <row r="75" spans="1:12" ht="15">
      <c r="A75" s="5"/>
      <c r="B75" s="6" t="s">
        <v>163</v>
      </c>
      <c r="C75" s="7" t="s">
        <v>164</v>
      </c>
      <c r="D75" s="8">
        <v>9832</v>
      </c>
      <c r="E75" s="8">
        <v>9778</v>
      </c>
      <c r="F75" s="1"/>
      <c r="G75" s="1"/>
      <c r="H75" s="1"/>
      <c r="I75" s="1"/>
      <c r="J75" s="1"/>
      <c r="K75" s="8"/>
      <c r="L75" s="8">
        <f t="shared" si="1"/>
        <v>9778</v>
      </c>
    </row>
    <row r="76" spans="1:12" ht="15">
      <c r="A76" s="5"/>
      <c r="B76" s="6" t="s">
        <v>165</v>
      </c>
      <c r="C76" s="7" t="s">
        <v>166</v>
      </c>
      <c r="D76" s="8">
        <v>16634</v>
      </c>
      <c r="E76" s="8">
        <v>16543</v>
      </c>
      <c r="F76" s="1"/>
      <c r="G76" s="1"/>
      <c r="H76" s="1"/>
      <c r="I76" s="1"/>
      <c r="J76" s="1"/>
      <c r="K76" s="8"/>
      <c r="L76" s="8">
        <f t="shared" si="1"/>
        <v>16543</v>
      </c>
    </row>
    <row r="77" spans="1:12" ht="15">
      <c r="A77" s="5"/>
      <c r="B77" s="6" t="s">
        <v>167</v>
      </c>
      <c r="C77" s="7" t="s">
        <v>168</v>
      </c>
      <c r="D77" s="8">
        <v>34398</v>
      </c>
      <c r="E77" s="8">
        <v>10208</v>
      </c>
      <c r="F77" s="1"/>
      <c r="G77" s="1"/>
      <c r="H77" s="1"/>
      <c r="I77" s="1"/>
      <c r="J77" s="1"/>
      <c r="K77" s="8"/>
      <c r="L77" s="8">
        <f t="shared" si="1"/>
        <v>10208</v>
      </c>
    </row>
    <row r="78" spans="1:12" ht="15">
      <c r="A78" s="5"/>
      <c r="B78" s="6" t="s">
        <v>169</v>
      </c>
      <c r="C78" s="7" t="s">
        <v>170</v>
      </c>
      <c r="D78" s="8">
        <v>6104</v>
      </c>
      <c r="E78" s="8">
        <v>5169</v>
      </c>
      <c r="F78" s="1"/>
      <c r="G78" s="1"/>
      <c r="H78" s="1"/>
      <c r="I78" s="1"/>
      <c r="J78" s="1"/>
      <c r="K78" s="8"/>
      <c r="L78" s="8">
        <f t="shared" si="1"/>
        <v>5169</v>
      </c>
    </row>
    <row r="79" spans="1:12" ht="15">
      <c r="A79" s="5"/>
      <c r="B79" s="6" t="s">
        <v>171</v>
      </c>
      <c r="C79" s="7" t="s">
        <v>172</v>
      </c>
      <c r="D79" s="8">
        <v>10432</v>
      </c>
      <c r="E79" s="8">
        <v>3123</v>
      </c>
      <c r="F79" s="1"/>
      <c r="G79" s="1"/>
      <c r="H79" s="1"/>
      <c r="I79" s="1"/>
      <c r="J79" s="1"/>
      <c r="K79" s="8"/>
      <c r="L79" s="8">
        <f t="shared" si="1"/>
        <v>3123</v>
      </c>
    </row>
    <row r="80" spans="1:12" ht="15">
      <c r="A80" s="5"/>
      <c r="B80" s="6" t="s">
        <v>173</v>
      </c>
      <c r="C80" s="7" t="s">
        <v>174</v>
      </c>
      <c r="D80" s="8">
        <v>5861</v>
      </c>
      <c r="E80" s="8">
        <v>5829</v>
      </c>
      <c r="F80" s="1"/>
      <c r="G80" s="1"/>
      <c r="H80" s="1"/>
      <c r="I80" s="1"/>
      <c r="J80" s="1"/>
      <c r="K80" s="8"/>
      <c r="L80" s="8">
        <f t="shared" si="1"/>
        <v>5829</v>
      </c>
    </row>
    <row r="81" spans="1:12" ht="15">
      <c r="A81" s="5"/>
      <c r="B81" s="6" t="s">
        <v>175</v>
      </c>
      <c r="C81" s="7" t="s">
        <v>176</v>
      </c>
      <c r="D81" s="8">
        <v>4445</v>
      </c>
      <c r="E81" s="8">
        <v>4421</v>
      </c>
      <c r="F81" s="1"/>
      <c r="G81" s="1"/>
      <c r="H81" s="1"/>
      <c r="I81" s="1"/>
      <c r="J81" s="1"/>
      <c r="K81" s="8"/>
      <c r="L81" s="8">
        <f t="shared" si="1"/>
        <v>4421</v>
      </c>
    </row>
    <row r="82" spans="1:12" ht="15">
      <c r="A82" s="5"/>
      <c r="B82" s="6" t="s">
        <v>177</v>
      </c>
      <c r="C82" s="7" t="s">
        <v>178</v>
      </c>
      <c r="D82" s="8">
        <f>4737+1800</f>
        <v>6537</v>
      </c>
      <c r="E82" s="8">
        <v>6511</v>
      </c>
      <c r="F82" s="8"/>
      <c r="G82" s="1"/>
      <c r="H82" s="1"/>
      <c r="I82" s="1"/>
      <c r="J82" s="1"/>
      <c r="K82" s="8"/>
      <c r="L82" s="8">
        <f t="shared" si="1"/>
        <v>6511</v>
      </c>
    </row>
    <row r="83" spans="1:12" ht="15">
      <c r="A83" s="5"/>
      <c r="B83" s="6" t="s">
        <v>179</v>
      </c>
      <c r="C83" s="7" t="s">
        <v>62</v>
      </c>
      <c r="D83" s="8">
        <v>51048</v>
      </c>
      <c r="E83" s="8">
        <v>29148</v>
      </c>
      <c r="F83" s="1"/>
      <c r="G83" s="1"/>
      <c r="H83" s="1"/>
      <c r="I83" s="1"/>
      <c r="J83" s="1"/>
      <c r="K83" s="8">
        <v>2415</v>
      </c>
      <c r="L83" s="8">
        <f t="shared" si="1"/>
        <v>31563</v>
      </c>
    </row>
    <row r="84" spans="1:12" ht="15">
      <c r="A84" s="5"/>
      <c r="B84" s="6" t="s">
        <v>180</v>
      </c>
      <c r="C84" s="7" t="s">
        <v>181</v>
      </c>
      <c r="D84" s="8">
        <v>260551</v>
      </c>
      <c r="E84" s="8">
        <v>228926</v>
      </c>
      <c r="F84" s="1"/>
      <c r="G84" s="1"/>
      <c r="H84" s="1"/>
      <c r="I84" s="1"/>
      <c r="J84" s="1"/>
      <c r="K84" s="1"/>
      <c r="L84" s="8">
        <f t="shared" si="1"/>
        <v>228926</v>
      </c>
    </row>
    <row r="85" spans="1:12" ht="15">
      <c r="A85" s="5"/>
      <c r="B85" s="6" t="s">
        <v>182</v>
      </c>
      <c r="C85" s="7" t="s">
        <v>183</v>
      </c>
      <c r="D85" s="8">
        <v>9250</v>
      </c>
      <c r="E85" s="8">
        <v>7608</v>
      </c>
      <c r="F85" s="1"/>
      <c r="G85" s="1"/>
      <c r="H85" s="1"/>
      <c r="I85" s="1"/>
      <c r="J85" s="1"/>
      <c r="K85" s="1"/>
      <c r="L85" s="8">
        <f t="shared" si="1"/>
        <v>7608</v>
      </c>
    </row>
    <row r="86" spans="1:12" ht="15">
      <c r="A86" s="5"/>
      <c r="B86" s="6" t="s">
        <v>184</v>
      </c>
      <c r="C86" s="7" t="s">
        <v>185</v>
      </c>
      <c r="D86" s="8">
        <v>39846</v>
      </c>
      <c r="E86" s="8">
        <v>30981</v>
      </c>
      <c r="F86" s="1"/>
      <c r="G86" s="1"/>
      <c r="H86" s="1"/>
      <c r="I86" s="1"/>
      <c r="J86" s="1"/>
      <c r="K86" s="1"/>
      <c r="L86" s="8">
        <f t="shared" si="1"/>
        <v>30981</v>
      </c>
    </row>
    <row r="87" spans="1:12" ht="15">
      <c r="A87" s="5"/>
      <c r="B87" s="6" t="s">
        <v>186</v>
      </c>
      <c r="C87" s="7" t="s">
        <v>187</v>
      </c>
      <c r="D87" s="8">
        <v>59013</v>
      </c>
      <c r="E87" s="8">
        <v>55434</v>
      </c>
      <c r="F87" s="1"/>
      <c r="G87" s="1"/>
      <c r="H87" s="1"/>
      <c r="I87" s="1"/>
      <c r="J87" s="1"/>
      <c r="K87" s="1"/>
      <c r="L87" s="8">
        <f t="shared" si="1"/>
        <v>55434</v>
      </c>
    </row>
    <row r="88" spans="1:12" ht="15">
      <c r="A88" s="5"/>
      <c r="B88" s="6" t="s">
        <v>188</v>
      </c>
      <c r="C88" s="7" t="s">
        <v>189</v>
      </c>
      <c r="D88" s="8">
        <v>28665</v>
      </c>
      <c r="E88" s="8">
        <v>28510</v>
      </c>
      <c r="F88" s="1"/>
      <c r="G88" s="1"/>
      <c r="H88" s="1"/>
      <c r="I88" s="1"/>
      <c r="J88" s="1"/>
      <c r="K88" s="1">
        <v>-500</v>
      </c>
      <c r="L88" s="8">
        <f t="shared" si="1"/>
        <v>28010</v>
      </c>
    </row>
    <row r="89" spans="1:12" ht="15">
      <c r="A89" s="5"/>
      <c r="B89" s="6" t="s">
        <v>190</v>
      </c>
      <c r="C89" s="7" t="s">
        <v>191</v>
      </c>
      <c r="D89" s="8">
        <v>161021</v>
      </c>
      <c r="E89" s="8">
        <v>160147</v>
      </c>
      <c r="F89" s="1"/>
      <c r="G89" s="1"/>
      <c r="H89" s="1"/>
      <c r="I89" s="1"/>
      <c r="J89" s="1"/>
      <c r="K89" s="8">
        <v>-19940</v>
      </c>
      <c r="L89" s="8">
        <f t="shared" si="1"/>
        <v>140207</v>
      </c>
    </row>
    <row r="90" spans="1:12" ht="15">
      <c r="A90" s="5"/>
      <c r="B90" s="6" t="s">
        <v>192</v>
      </c>
      <c r="C90" s="7" t="s">
        <v>193</v>
      </c>
      <c r="D90" s="8">
        <v>2256</v>
      </c>
      <c r="E90" s="8">
        <v>2244</v>
      </c>
      <c r="F90" s="1"/>
      <c r="G90" s="1"/>
      <c r="H90" s="1"/>
      <c r="I90" s="1"/>
      <c r="J90" s="1"/>
      <c r="K90" s="1"/>
      <c r="L90" s="8">
        <f t="shared" si="1"/>
        <v>2244</v>
      </c>
    </row>
    <row r="91" spans="1:12" ht="15">
      <c r="A91" s="5"/>
      <c r="B91" s="6" t="s">
        <v>194</v>
      </c>
      <c r="C91" s="7" t="s">
        <v>195</v>
      </c>
      <c r="D91" s="8">
        <v>1309</v>
      </c>
      <c r="E91" s="8">
        <v>1302</v>
      </c>
      <c r="F91" s="1"/>
      <c r="G91" s="1"/>
      <c r="H91" s="1"/>
      <c r="I91" s="1"/>
      <c r="J91" s="1"/>
      <c r="K91" s="1"/>
      <c r="L91" s="8">
        <f t="shared" si="1"/>
        <v>1302</v>
      </c>
    </row>
    <row r="92" spans="1:12" ht="15">
      <c r="A92" s="5"/>
      <c r="B92" s="6" t="s">
        <v>196</v>
      </c>
      <c r="C92" s="7" t="s">
        <v>197</v>
      </c>
      <c r="D92" s="8">
        <v>3422</v>
      </c>
      <c r="E92" s="8">
        <v>3404</v>
      </c>
      <c r="F92" s="1"/>
      <c r="G92" s="1"/>
      <c r="H92" s="1"/>
      <c r="I92" s="1"/>
      <c r="J92" s="1"/>
      <c r="K92" s="1"/>
      <c r="L92" s="8">
        <f t="shared" si="1"/>
        <v>3404</v>
      </c>
    </row>
    <row r="93" spans="1:12" ht="15">
      <c r="A93" s="5"/>
      <c r="B93" s="6" t="s">
        <v>198</v>
      </c>
      <c r="C93" s="7" t="s">
        <v>199</v>
      </c>
      <c r="D93" s="8">
        <v>120529</v>
      </c>
      <c r="E93" s="8">
        <v>113737</v>
      </c>
      <c r="F93" s="1"/>
      <c r="G93" s="1"/>
      <c r="H93" s="1"/>
      <c r="I93" s="1"/>
      <c r="J93" s="1"/>
      <c r="K93" s="8">
        <v>15040</v>
      </c>
      <c r="L93" s="8">
        <f t="shared" si="1"/>
        <v>128777</v>
      </c>
    </row>
    <row r="94" spans="1:12" ht="15">
      <c r="A94" s="5"/>
      <c r="B94" s="6" t="s">
        <v>200</v>
      </c>
      <c r="C94" s="7" t="s">
        <v>201</v>
      </c>
      <c r="D94" s="8">
        <v>18322</v>
      </c>
      <c r="E94" s="8">
        <v>18223</v>
      </c>
      <c r="F94" s="1"/>
      <c r="G94" s="1"/>
      <c r="H94" s="1"/>
      <c r="I94" s="1"/>
      <c r="J94" s="1"/>
      <c r="K94" s="1"/>
      <c r="L94" s="8">
        <f t="shared" si="1"/>
        <v>18223</v>
      </c>
    </row>
    <row r="95" spans="1:12" ht="15">
      <c r="A95" s="5"/>
      <c r="B95" s="6" t="s">
        <v>202</v>
      </c>
      <c r="C95" s="7" t="s">
        <v>203</v>
      </c>
      <c r="D95" s="8">
        <v>20189</v>
      </c>
      <c r="E95" s="8">
        <v>20080</v>
      </c>
      <c r="F95" s="1"/>
      <c r="G95" s="1"/>
      <c r="H95" s="1"/>
      <c r="I95" s="1"/>
      <c r="J95" s="1"/>
      <c r="K95" s="1"/>
      <c r="L95" s="8">
        <f t="shared" si="1"/>
        <v>20080</v>
      </c>
    </row>
    <row r="96" spans="1:12" ht="15">
      <c r="A96" s="5"/>
      <c r="B96" s="6" t="s">
        <v>204</v>
      </c>
      <c r="C96" s="7" t="s">
        <v>205</v>
      </c>
      <c r="D96" s="1">
        <v>0</v>
      </c>
      <c r="E96" s="8">
        <v>14919</v>
      </c>
      <c r="F96" s="1"/>
      <c r="G96" s="1"/>
      <c r="H96" s="1"/>
      <c r="I96" s="1"/>
      <c r="J96" s="1"/>
      <c r="K96" s="1"/>
      <c r="L96" s="8">
        <f t="shared" si="1"/>
        <v>14919</v>
      </c>
    </row>
    <row r="97" spans="1:12" ht="15">
      <c r="A97" s="6" t="s">
        <v>75</v>
      </c>
      <c r="B97" s="9"/>
      <c r="C97" s="7" t="s">
        <v>337</v>
      </c>
      <c r="D97" s="5"/>
      <c r="E97" s="15" t="s">
        <v>338</v>
      </c>
      <c r="F97" s="1"/>
      <c r="G97" s="1"/>
      <c r="H97" s="1"/>
      <c r="I97" s="5"/>
      <c r="J97" s="10" t="s">
        <v>78</v>
      </c>
      <c r="K97" s="14"/>
      <c r="L97" s="15" t="s">
        <v>338</v>
      </c>
    </row>
    <row r="98" spans="1:12" ht="15" customHeight="1">
      <c r="A98" s="5"/>
      <c r="B98" s="6" t="s">
        <v>206</v>
      </c>
      <c r="C98" s="7" t="s">
        <v>207</v>
      </c>
      <c r="D98" s="1"/>
      <c r="E98" s="1">
        <v>0</v>
      </c>
      <c r="F98" s="1"/>
      <c r="G98" s="1"/>
      <c r="H98" s="1"/>
      <c r="I98" s="1"/>
      <c r="J98" s="8">
        <v>2000</v>
      </c>
      <c r="K98" s="1"/>
      <c r="L98" s="8">
        <f t="shared" si="1"/>
        <v>2000</v>
      </c>
    </row>
    <row r="99" spans="1:12" ht="15" customHeight="1">
      <c r="A99" s="5"/>
      <c r="B99" s="5"/>
      <c r="C99" s="11" t="s">
        <v>208</v>
      </c>
      <c r="D99" s="12">
        <f>SUM(D39:D98)</f>
        <v>1960471</v>
      </c>
      <c r="E99" s="12">
        <f>SUM(E39:E98)</f>
        <v>1757426</v>
      </c>
      <c r="F99" s="12"/>
      <c r="G99" s="13"/>
      <c r="H99" s="13"/>
      <c r="I99" s="13"/>
      <c r="J99" s="12">
        <f>SUM(J39:J98)</f>
        <v>2000</v>
      </c>
      <c r="K99" s="12">
        <f>SUM(K39:K98)</f>
        <v>-2985</v>
      </c>
      <c r="L99" s="12">
        <f>SUM(L39:L98)</f>
        <v>1756441</v>
      </c>
    </row>
    <row r="100" spans="1:12" ht="15">
      <c r="A100" s="5"/>
      <c r="B100" s="6" t="s">
        <v>209</v>
      </c>
      <c r="C100" s="7" t="s">
        <v>210</v>
      </c>
      <c r="D100" s="8">
        <v>87846</v>
      </c>
      <c r="E100" s="8">
        <v>83391</v>
      </c>
      <c r="F100" s="1"/>
      <c r="G100" s="1"/>
      <c r="H100" s="1"/>
      <c r="I100" s="1"/>
      <c r="J100" s="1"/>
      <c r="K100" s="1"/>
      <c r="L100" s="8">
        <f aca="true" t="shared" si="2" ref="L100:L112">SUM(E100:K100)</f>
        <v>83391</v>
      </c>
    </row>
    <row r="101" spans="1:12" ht="15">
      <c r="A101" s="5"/>
      <c r="B101" s="6" t="s">
        <v>211</v>
      </c>
      <c r="C101" s="7" t="s">
        <v>212</v>
      </c>
      <c r="D101" s="8">
        <v>51742</v>
      </c>
      <c r="E101" s="8">
        <v>59376</v>
      </c>
      <c r="F101" s="1"/>
      <c r="G101" s="1"/>
      <c r="H101" s="1"/>
      <c r="I101" s="1"/>
      <c r="J101" s="1"/>
      <c r="K101" s="1"/>
      <c r="L101" s="8">
        <f t="shared" si="2"/>
        <v>59376</v>
      </c>
    </row>
    <row r="102" spans="1:12" ht="15">
      <c r="A102" s="6" t="s">
        <v>75</v>
      </c>
      <c r="B102" s="9"/>
      <c r="C102" s="7" t="s">
        <v>213</v>
      </c>
      <c r="D102" s="5"/>
      <c r="E102" s="1" t="s">
        <v>214</v>
      </c>
      <c r="F102" s="1"/>
      <c r="G102" s="1"/>
      <c r="H102" s="1"/>
      <c r="I102" s="5"/>
      <c r="J102" s="10"/>
      <c r="K102" s="5"/>
      <c r="L102" s="1" t="s">
        <v>214</v>
      </c>
    </row>
    <row r="103" spans="1:12" ht="15">
      <c r="A103" s="5"/>
      <c r="B103" s="6" t="s">
        <v>215</v>
      </c>
      <c r="C103" s="7" t="s">
        <v>216</v>
      </c>
      <c r="D103" s="8">
        <v>8429</v>
      </c>
      <c r="E103" s="8">
        <v>12983</v>
      </c>
      <c r="F103" s="8"/>
      <c r="G103" s="1"/>
      <c r="H103" s="1"/>
      <c r="I103" s="1"/>
      <c r="J103" s="1"/>
      <c r="K103" s="1"/>
      <c r="L103" s="8">
        <f t="shared" si="2"/>
        <v>12983</v>
      </c>
    </row>
    <row r="104" spans="1:12" ht="15">
      <c r="A104" s="5"/>
      <c r="B104" s="6" t="s">
        <v>217</v>
      </c>
      <c r="C104" s="7" t="s">
        <v>218</v>
      </c>
      <c r="D104" s="8">
        <v>11134</v>
      </c>
      <c r="E104" s="8">
        <v>11074</v>
      </c>
      <c r="F104" s="1"/>
      <c r="G104" s="1"/>
      <c r="H104" s="1"/>
      <c r="I104" s="1"/>
      <c r="J104" s="1"/>
      <c r="K104" s="1"/>
      <c r="L104" s="8">
        <f t="shared" si="2"/>
        <v>11074</v>
      </c>
    </row>
    <row r="105" spans="1:12" ht="15">
      <c r="A105" s="5"/>
      <c r="B105" s="6" t="s">
        <v>219</v>
      </c>
      <c r="C105" s="7" t="s">
        <v>220</v>
      </c>
      <c r="D105" s="8">
        <v>37063</v>
      </c>
      <c r="E105" s="8">
        <v>28724</v>
      </c>
      <c r="F105" s="1"/>
      <c r="G105" s="1"/>
      <c r="H105" s="1"/>
      <c r="I105" s="1"/>
      <c r="J105" s="1"/>
      <c r="K105" s="1"/>
      <c r="L105" s="8">
        <f t="shared" si="2"/>
        <v>28724</v>
      </c>
    </row>
    <row r="106" spans="1:12" ht="15">
      <c r="A106" s="5"/>
      <c r="B106" s="6" t="s">
        <v>221</v>
      </c>
      <c r="C106" s="7" t="s">
        <v>222</v>
      </c>
      <c r="D106" s="8">
        <v>25581</v>
      </c>
      <c r="E106" s="8">
        <v>25442</v>
      </c>
      <c r="F106" s="1"/>
      <c r="G106" s="1"/>
      <c r="H106" s="1"/>
      <c r="I106" s="1"/>
      <c r="J106" s="1"/>
      <c r="K106" s="1"/>
      <c r="L106" s="8">
        <f t="shared" si="2"/>
        <v>25442</v>
      </c>
    </row>
    <row r="107" spans="1:12" ht="15">
      <c r="A107" s="5"/>
      <c r="B107" s="6" t="s">
        <v>223</v>
      </c>
      <c r="C107" s="7" t="s">
        <v>224</v>
      </c>
      <c r="D107" s="8">
        <v>1573</v>
      </c>
      <c r="E107" s="8">
        <v>1565</v>
      </c>
      <c r="F107" s="1"/>
      <c r="G107" s="1"/>
      <c r="H107" s="1"/>
      <c r="I107" s="1"/>
      <c r="J107" s="1"/>
      <c r="K107" s="1"/>
      <c r="L107" s="8">
        <f t="shared" si="2"/>
        <v>1565</v>
      </c>
    </row>
    <row r="108" spans="1:12" ht="15">
      <c r="A108" s="5"/>
      <c r="B108" s="6" t="s">
        <v>225</v>
      </c>
      <c r="C108" s="7" t="s">
        <v>226</v>
      </c>
      <c r="D108" s="8">
        <f>40696+26024</f>
        <v>66720</v>
      </c>
      <c r="E108" s="8">
        <v>34685</v>
      </c>
      <c r="F108" s="8"/>
      <c r="G108" s="1"/>
      <c r="H108" s="1"/>
      <c r="I108" s="1"/>
      <c r="J108" s="1"/>
      <c r="K108" s="1"/>
      <c r="L108" s="8">
        <f t="shared" si="2"/>
        <v>34685</v>
      </c>
    </row>
    <row r="109" spans="1:12" ht="15">
      <c r="A109" s="5"/>
      <c r="B109" s="6" t="s">
        <v>227</v>
      </c>
      <c r="C109" s="7" t="s">
        <v>228</v>
      </c>
      <c r="D109" s="8">
        <v>35855</v>
      </c>
      <c r="E109" s="8">
        <v>35661</v>
      </c>
      <c r="F109" s="1"/>
      <c r="G109" s="1"/>
      <c r="H109" s="1"/>
      <c r="I109" s="1"/>
      <c r="J109" s="1"/>
      <c r="K109" s="1"/>
      <c r="L109" s="8">
        <f t="shared" si="2"/>
        <v>35661</v>
      </c>
    </row>
    <row r="110" spans="1:12" ht="15">
      <c r="A110" s="5"/>
      <c r="B110" s="6" t="s">
        <v>229</v>
      </c>
      <c r="C110" s="7" t="s">
        <v>230</v>
      </c>
      <c r="D110" s="8">
        <v>20662</v>
      </c>
      <c r="E110" s="8">
        <v>16294</v>
      </c>
      <c r="F110" s="1"/>
      <c r="G110" s="1"/>
      <c r="H110" s="1"/>
      <c r="I110" s="1"/>
      <c r="J110" s="1"/>
      <c r="K110" s="1"/>
      <c r="L110" s="8">
        <f t="shared" si="2"/>
        <v>16294</v>
      </c>
    </row>
    <row r="111" spans="1:12" ht="15">
      <c r="A111" s="5"/>
      <c r="B111" s="6" t="s">
        <v>231</v>
      </c>
      <c r="C111" s="7" t="s">
        <v>232</v>
      </c>
      <c r="D111" s="8">
        <v>12812</v>
      </c>
      <c r="E111" s="8">
        <v>10554</v>
      </c>
      <c r="F111" s="1"/>
      <c r="G111" s="1"/>
      <c r="H111" s="1"/>
      <c r="I111" s="1"/>
      <c r="J111" s="1"/>
      <c r="K111" s="1"/>
      <c r="L111" s="8">
        <f t="shared" si="2"/>
        <v>10554</v>
      </c>
    </row>
    <row r="112" spans="1:12" ht="15">
      <c r="A112" s="5"/>
      <c r="B112" s="6" t="s">
        <v>233</v>
      </c>
      <c r="C112" s="7" t="s">
        <v>234</v>
      </c>
      <c r="D112" s="8">
        <v>12018</v>
      </c>
      <c r="E112" s="8">
        <v>11953</v>
      </c>
      <c r="F112" s="1"/>
      <c r="G112" s="1"/>
      <c r="H112" s="1"/>
      <c r="I112" s="1"/>
      <c r="J112" s="1"/>
      <c r="K112" s="1"/>
      <c r="L112" s="8">
        <f t="shared" si="2"/>
        <v>11953</v>
      </c>
    </row>
    <row r="113" spans="1:12" ht="15">
      <c r="A113" s="5"/>
      <c r="B113" s="5"/>
      <c r="C113" s="11" t="s">
        <v>235</v>
      </c>
      <c r="D113" s="12">
        <f>SUM(D100:D112)</f>
        <v>371435</v>
      </c>
      <c r="E113" s="12">
        <f>SUM(E100:E112)</f>
        <v>331702</v>
      </c>
      <c r="F113" s="12"/>
      <c r="G113" s="13"/>
      <c r="H113" s="13"/>
      <c r="I113" s="13"/>
      <c r="J113" s="13"/>
      <c r="K113" s="13"/>
      <c r="L113" s="12">
        <f>SUM(L100:L112)</f>
        <v>331702</v>
      </c>
    </row>
    <row r="114" spans="1:12" ht="15">
      <c r="A114" s="5"/>
      <c r="B114" s="6" t="s">
        <v>236</v>
      </c>
      <c r="C114" s="7" t="s">
        <v>237</v>
      </c>
      <c r="D114" s="8">
        <v>1086</v>
      </c>
      <c r="E114" s="8">
        <v>1080</v>
      </c>
      <c r="F114" s="1"/>
      <c r="G114" s="1"/>
      <c r="H114" s="1"/>
      <c r="I114" s="1"/>
      <c r="J114" s="1"/>
      <c r="K114" s="1"/>
      <c r="L114" s="8">
        <f aca="true" t="shared" si="3" ref="L114:L131">SUM(E114:K114)</f>
        <v>1080</v>
      </c>
    </row>
    <row r="115" spans="1:12" ht="15">
      <c r="A115" s="5"/>
      <c r="B115" s="6" t="s">
        <v>238</v>
      </c>
      <c r="C115" s="7" t="s">
        <v>239</v>
      </c>
      <c r="D115" s="8">
        <v>8076</v>
      </c>
      <c r="E115" s="8">
        <v>8032</v>
      </c>
      <c r="F115" s="1"/>
      <c r="G115" s="1"/>
      <c r="H115" s="1"/>
      <c r="I115" s="1"/>
      <c r="J115" s="1"/>
      <c r="K115" s="1"/>
      <c r="L115" s="8">
        <f t="shared" si="3"/>
        <v>8032</v>
      </c>
    </row>
    <row r="116" spans="1:12" ht="15">
      <c r="A116" s="5"/>
      <c r="B116" s="6" t="s">
        <v>240</v>
      </c>
      <c r="C116" s="7" t="s">
        <v>241</v>
      </c>
      <c r="D116" s="8">
        <v>11121</v>
      </c>
      <c r="E116" s="8">
        <v>10106</v>
      </c>
      <c r="F116" s="1"/>
      <c r="G116" s="1"/>
      <c r="H116" s="1"/>
      <c r="I116" s="1"/>
      <c r="J116" s="1"/>
      <c r="K116" s="1"/>
      <c r="L116" s="8">
        <f t="shared" si="3"/>
        <v>10106</v>
      </c>
    </row>
    <row r="117" spans="1:12" ht="15">
      <c r="A117" s="5"/>
      <c r="B117" s="6" t="s">
        <v>242</v>
      </c>
      <c r="C117" s="7" t="s">
        <v>243</v>
      </c>
      <c r="D117" s="8">
        <v>11805</v>
      </c>
      <c r="E117" s="8">
        <v>6763</v>
      </c>
      <c r="F117" s="1"/>
      <c r="G117" s="1"/>
      <c r="H117" s="1"/>
      <c r="I117" s="1"/>
      <c r="J117" s="1"/>
      <c r="K117" s="1"/>
      <c r="L117" s="8">
        <f t="shared" si="3"/>
        <v>6763</v>
      </c>
    </row>
    <row r="118" spans="1:12" ht="15">
      <c r="A118" s="5"/>
      <c r="B118" s="6" t="s">
        <v>244</v>
      </c>
      <c r="C118" s="7" t="s">
        <v>245</v>
      </c>
      <c r="D118" s="8">
        <v>54290</v>
      </c>
      <c r="E118" s="8">
        <v>45654</v>
      </c>
      <c r="F118" s="1"/>
      <c r="G118" s="1"/>
      <c r="H118" s="1"/>
      <c r="I118" s="1"/>
      <c r="J118" s="1"/>
      <c r="K118" s="8">
        <v>-2415</v>
      </c>
      <c r="L118" s="8">
        <f t="shared" si="3"/>
        <v>43239</v>
      </c>
    </row>
    <row r="119" spans="1:12" ht="15">
      <c r="A119" s="5"/>
      <c r="B119" s="6" t="s">
        <v>246</v>
      </c>
      <c r="C119" s="7" t="s">
        <v>247</v>
      </c>
      <c r="D119" s="8">
        <v>162307</v>
      </c>
      <c r="E119" s="8">
        <v>81860</v>
      </c>
      <c r="F119" s="1"/>
      <c r="G119" s="1"/>
      <c r="H119" s="1"/>
      <c r="I119" s="1"/>
      <c r="J119" s="1"/>
      <c r="K119" s="1"/>
      <c r="L119" s="8">
        <f t="shared" si="3"/>
        <v>81860</v>
      </c>
    </row>
    <row r="120" spans="1:12" ht="15">
      <c r="A120" s="5"/>
      <c r="B120" s="6" t="s">
        <v>248</v>
      </c>
      <c r="C120" s="7" t="s">
        <v>249</v>
      </c>
      <c r="D120" s="8">
        <v>88698</v>
      </c>
      <c r="E120" s="8">
        <v>88217</v>
      </c>
      <c r="F120" s="1"/>
      <c r="G120" s="1"/>
      <c r="H120" s="1"/>
      <c r="I120" s="1"/>
      <c r="J120" s="1"/>
      <c r="K120" s="1"/>
      <c r="L120" s="8">
        <f t="shared" si="3"/>
        <v>88217</v>
      </c>
    </row>
    <row r="121" spans="1:12" ht="15">
      <c r="A121" s="5"/>
      <c r="B121" s="6" t="s">
        <v>250</v>
      </c>
      <c r="C121" s="7" t="s">
        <v>251</v>
      </c>
      <c r="D121" s="8">
        <v>5698</v>
      </c>
      <c r="E121" s="8">
        <v>5668</v>
      </c>
      <c r="F121" s="1"/>
      <c r="G121" s="1"/>
      <c r="H121" s="1"/>
      <c r="I121" s="1"/>
      <c r="J121" s="1"/>
      <c r="K121" s="1"/>
      <c r="L121" s="8">
        <f t="shared" si="3"/>
        <v>5668</v>
      </c>
    </row>
    <row r="122" spans="1:12" ht="15">
      <c r="A122" s="5"/>
      <c r="B122" s="6" t="s">
        <v>252</v>
      </c>
      <c r="C122" s="7" t="s">
        <v>253</v>
      </c>
      <c r="D122" s="8">
        <v>184034</v>
      </c>
      <c r="E122" s="8">
        <v>158171</v>
      </c>
      <c r="F122" s="1"/>
      <c r="G122" s="1"/>
      <c r="H122" s="1"/>
      <c r="I122" s="1"/>
      <c r="J122" s="1"/>
      <c r="K122" s="1"/>
      <c r="L122" s="8">
        <f t="shared" si="3"/>
        <v>158171</v>
      </c>
    </row>
    <row r="123" spans="1:12" ht="15">
      <c r="A123" s="5"/>
      <c r="B123" s="6" t="s">
        <v>254</v>
      </c>
      <c r="C123" s="7" t="s">
        <v>255</v>
      </c>
      <c r="D123" s="8">
        <v>88004</v>
      </c>
      <c r="E123" s="8">
        <v>76971</v>
      </c>
      <c r="F123" s="1"/>
      <c r="G123" s="1"/>
      <c r="H123" s="1"/>
      <c r="I123" s="1"/>
      <c r="J123" s="1"/>
      <c r="K123" s="1"/>
      <c r="L123" s="8">
        <f t="shared" si="3"/>
        <v>76971</v>
      </c>
    </row>
    <row r="124" spans="1:12" ht="15">
      <c r="A124" s="5"/>
      <c r="B124" s="6" t="s">
        <v>256</v>
      </c>
      <c r="C124" s="7" t="s">
        <v>257</v>
      </c>
      <c r="D124" s="8">
        <v>5282</v>
      </c>
      <c r="E124" s="8">
        <v>5254</v>
      </c>
      <c r="F124" s="1"/>
      <c r="G124" s="1"/>
      <c r="H124" s="1"/>
      <c r="I124" s="1"/>
      <c r="J124" s="1"/>
      <c r="K124" s="1"/>
      <c r="L124" s="8">
        <f t="shared" si="3"/>
        <v>5254</v>
      </c>
    </row>
    <row r="125" spans="1:12" ht="15">
      <c r="A125" s="5"/>
      <c r="B125" s="6" t="s">
        <v>258</v>
      </c>
      <c r="C125" s="7" t="s">
        <v>259</v>
      </c>
      <c r="D125" s="8">
        <v>8323</v>
      </c>
      <c r="E125" s="8">
        <v>8278</v>
      </c>
      <c r="F125" s="1"/>
      <c r="G125" s="1"/>
      <c r="H125" s="1"/>
      <c r="I125" s="1"/>
      <c r="J125" s="1"/>
      <c r="K125" s="1"/>
      <c r="L125" s="8">
        <f t="shared" si="3"/>
        <v>8278</v>
      </c>
    </row>
    <row r="126" spans="1:12" ht="15">
      <c r="A126" s="5"/>
      <c r="B126" s="6" t="s">
        <v>260</v>
      </c>
      <c r="C126" s="7" t="s">
        <v>261</v>
      </c>
      <c r="D126" s="8">
        <v>7121</v>
      </c>
      <c r="E126" s="8">
        <v>7082</v>
      </c>
      <c r="F126" s="1"/>
      <c r="G126" s="1"/>
      <c r="H126" s="1"/>
      <c r="I126" s="1"/>
      <c r="J126" s="1"/>
      <c r="K126" s="1"/>
      <c r="L126" s="8">
        <f t="shared" si="3"/>
        <v>7082</v>
      </c>
    </row>
    <row r="127" spans="1:12" ht="15">
      <c r="A127" s="5"/>
      <c r="B127" s="6" t="s">
        <v>262</v>
      </c>
      <c r="C127" s="7" t="s">
        <v>263</v>
      </c>
      <c r="D127" s="8">
        <f>58288+132386</f>
        <v>190674</v>
      </c>
      <c r="E127" s="8">
        <v>68358</v>
      </c>
      <c r="F127" s="8"/>
      <c r="G127" s="1"/>
      <c r="H127" s="1"/>
      <c r="I127" s="1"/>
      <c r="J127" s="1"/>
      <c r="K127" s="1"/>
      <c r="L127" s="8">
        <f t="shared" si="3"/>
        <v>68358</v>
      </c>
    </row>
    <row r="128" spans="1:12" ht="15">
      <c r="A128" s="5"/>
      <c r="B128" s="6" t="s">
        <v>264</v>
      </c>
      <c r="C128" s="7" t="s">
        <v>265</v>
      </c>
      <c r="D128" s="8">
        <v>36588</v>
      </c>
      <c r="E128" s="8">
        <v>36389</v>
      </c>
      <c r="F128" s="1"/>
      <c r="G128" s="1"/>
      <c r="H128" s="1"/>
      <c r="I128" s="1"/>
      <c r="J128" s="1"/>
      <c r="K128" s="1"/>
      <c r="L128" s="8">
        <f t="shared" si="3"/>
        <v>36389</v>
      </c>
    </row>
    <row r="129" spans="1:12" ht="15">
      <c r="A129" s="5"/>
      <c r="B129" s="6" t="s">
        <v>266</v>
      </c>
      <c r="C129" s="7" t="s">
        <v>267</v>
      </c>
      <c r="D129" s="8">
        <v>3546</v>
      </c>
      <c r="E129" s="8">
        <v>2466</v>
      </c>
      <c r="F129" s="1"/>
      <c r="G129" s="1"/>
      <c r="H129" s="1"/>
      <c r="I129" s="1"/>
      <c r="J129" s="1"/>
      <c r="K129" s="1"/>
      <c r="L129" s="8">
        <f t="shared" si="3"/>
        <v>2466</v>
      </c>
    </row>
    <row r="130" spans="1:12" ht="15">
      <c r="A130" s="5"/>
      <c r="B130" s="6" t="s">
        <v>268</v>
      </c>
      <c r="C130" s="7" t="s">
        <v>269</v>
      </c>
      <c r="D130" s="8">
        <v>7337</v>
      </c>
      <c r="E130" s="8">
        <v>7297</v>
      </c>
      <c r="F130" s="1"/>
      <c r="G130" s="1"/>
      <c r="H130" s="1"/>
      <c r="I130" s="1"/>
      <c r="J130" s="1"/>
      <c r="K130" s="1"/>
      <c r="L130" s="8">
        <f t="shared" si="3"/>
        <v>7297</v>
      </c>
    </row>
    <row r="131" spans="1:12" ht="15">
      <c r="A131" s="5"/>
      <c r="B131" s="6" t="s">
        <v>270</v>
      </c>
      <c r="C131" s="7" t="s">
        <v>271</v>
      </c>
      <c r="D131" s="8">
        <v>34519</v>
      </c>
      <c r="E131" s="8">
        <v>34332</v>
      </c>
      <c r="F131" s="1"/>
      <c r="G131" s="1"/>
      <c r="H131" s="1"/>
      <c r="I131" s="1"/>
      <c r="J131" s="1"/>
      <c r="K131" s="1"/>
      <c r="L131" s="8">
        <f t="shared" si="3"/>
        <v>34332</v>
      </c>
    </row>
    <row r="132" spans="1:12" ht="15">
      <c r="A132" s="5"/>
      <c r="B132" s="5"/>
      <c r="C132" s="11" t="s">
        <v>272</v>
      </c>
      <c r="D132" s="12">
        <f>SUM(D114:D131)</f>
        <v>908509</v>
      </c>
      <c r="E132" s="12">
        <f>SUM(E114:E131)</f>
        <v>651978</v>
      </c>
      <c r="F132" s="12"/>
      <c r="G132" s="13"/>
      <c r="H132" s="13"/>
      <c r="I132" s="13"/>
      <c r="J132" s="13"/>
      <c r="K132" s="12">
        <f>SUM(K114:K131)</f>
        <v>-2415</v>
      </c>
      <c r="L132" s="12">
        <f>SUM(L114:L131)</f>
        <v>649563</v>
      </c>
    </row>
    <row r="133" spans="1:12" ht="15">
      <c r="A133" s="5"/>
      <c r="B133" s="6" t="s">
        <v>273</v>
      </c>
      <c r="C133" s="7" t="s">
        <v>274</v>
      </c>
      <c r="D133" s="8">
        <f>3719+1234</f>
        <v>4953</v>
      </c>
      <c r="E133" s="8">
        <v>4933</v>
      </c>
      <c r="F133" s="8"/>
      <c r="G133" s="1"/>
      <c r="H133" s="1"/>
      <c r="I133" s="1"/>
      <c r="J133" s="1"/>
      <c r="K133" s="1"/>
      <c r="L133" s="8">
        <f aca="true" t="shared" si="4" ref="L133:L141">SUM(E133:K133)</f>
        <v>4933</v>
      </c>
    </row>
    <row r="134" spans="1:12" ht="15">
      <c r="A134" s="5"/>
      <c r="B134" s="6" t="s">
        <v>275</v>
      </c>
      <c r="C134" s="7" t="s">
        <v>276</v>
      </c>
      <c r="D134" s="8">
        <f>584+420</f>
        <v>1004</v>
      </c>
      <c r="E134" s="8">
        <v>1001</v>
      </c>
      <c r="F134" s="1"/>
      <c r="G134" s="1"/>
      <c r="H134" s="1"/>
      <c r="I134" s="1"/>
      <c r="J134" s="1"/>
      <c r="K134" s="1"/>
      <c r="L134" s="8">
        <f t="shared" si="4"/>
        <v>1001</v>
      </c>
    </row>
    <row r="135" spans="1:12" ht="15">
      <c r="A135" s="5"/>
      <c r="B135" s="6" t="s">
        <v>277</v>
      </c>
      <c r="C135" s="7" t="s">
        <v>278</v>
      </c>
      <c r="D135" s="8">
        <f>13935+55474</f>
        <v>69409</v>
      </c>
      <c r="E135" s="8">
        <v>51852</v>
      </c>
      <c r="F135" s="8"/>
      <c r="G135" s="1"/>
      <c r="H135" s="1"/>
      <c r="I135" s="1"/>
      <c r="J135" s="1"/>
      <c r="K135" s="1"/>
      <c r="L135" s="8">
        <f t="shared" si="4"/>
        <v>51852</v>
      </c>
    </row>
    <row r="136" spans="1:12" ht="15">
      <c r="A136" s="5"/>
      <c r="B136" s="6" t="s">
        <v>279</v>
      </c>
      <c r="C136" s="7" t="s">
        <v>280</v>
      </c>
      <c r="D136" s="8">
        <v>12853</v>
      </c>
      <c r="E136" s="8">
        <v>12784</v>
      </c>
      <c r="F136" s="1"/>
      <c r="G136" s="1"/>
      <c r="H136" s="1"/>
      <c r="I136" s="1"/>
      <c r="J136" s="1"/>
      <c r="K136" s="1"/>
      <c r="L136" s="8">
        <f t="shared" si="4"/>
        <v>12784</v>
      </c>
    </row>
    <row r="137" spans="1:12" ht="15">
      <c r="A137" s="5"/>
      <c r="B137" s="6" t="s">
        <v>281</v>
      </c>
      <c r="C137" s="7" t="s">
        <v>282</v>
      </c>
      <c r="D137" s="8">
        <f>31741+91802</f>
        <v>123543</v>
      </c>
      <c r="E137" s="8">
        <v>116906</v>
      </c>
      <c r="F137" s="8"/>
      <c r="G137" s="1"/>
      <c r="H137" s="1"/>
      <c r="I137" s="1"/>
      <c r="J137" s="8">
        <v>20000</v>
      </c>
      <c r="K137" s="1"/>
      <c r="L137" s="8">
        <f t="shared" si="4"/>
        <v>136906</v>
      </c>
    </row>
    <row r="138" spans="1:12" ht="15">
      <c r="A138" s="5"/>
      <c r="B138" s="6" t="s">
        <v>283</v>
      </c>
      <c r="C138" s="7" t="s">
        <v>284</v>
      </c>
      <c r="D138" s="8">
        <v>3132</v>
      </c>
      <c r="E138" s="8">
        <v>3115</v>
      </c>
      <c r="F138" s="1"/>
      <c r="G138" s="1"/>
      <c r="H138" s="1"/>
      <c r="I138" s="1"/>
      <c r="J138" s="1"/>
      <c r="K138" s="1"/>
      <c r="L138" s="8">
        <f t="shared" si="4"/>
        <v>3115</v>
      </c>
    </row>
    <row r="139" spans="1:12" ht="15">
      <c r="A139" s="5"/>
      <c r="B139" s="6" t="s">
        <v>285</v>
      </c>
      <c r="C139" s="7" t="s">
        <v>44</v>
      </c>
      <c r="D139" s="8">
        <v>5154</v>
      </c>
      <c r="E139" s="8">
        <v>5126</v>
      </c>
      <c r="F139" s="1"/>
      <c r="G139" s="1"/>
      <c r="H139" s="1"/>
      <c r="I139" s="1"/>
      <c r="J139" s="1"/>
      <c r="K139" s="1"/>
      <c r="L139" s="8">
        <f t="shared" si="4"/>
        <v>5126</v>
      </c>
    </row>
    <row r="140" spans="1:12" ht="15">
      <c r="A140" s="5"/>
      <c r="B140" s="6" t="s">
        <v>286</v>
      </c>
      <c r="C140" s="7" t="s">
        <v>287</v>
      </c>
      <c r="D140" s="8">
        <f>24770+26016</f>
        <v>50786</v>
      </c>
      <c r="E140" s="8">
        <v>50652</v>
      </c>
      <c r="F140" s="8"/>
      <c r="G140" s="1"/>
      <c r="H140" s="1"/>
      <c r="I140" s="1"/>
      <c r="J140" s="1"/>
      <c r="K140" s="1"/>
      <c r="L140" s="8">
        <f t="shared" si="4"/>
        <v>50652</v>
      </c>
    </row>
    <row r="141" spans="1:12" ht="15">
      <c r="A141" s="5"/>
      <c r="B141" s="6" t="s">
        <v>288</v>
      </c>
      <c r="C141" s="7" t="s">
        <v>289</v>
      </c>
      <c r="D141" s="8">
        <v>1128</v>
      </c>
      <c r="E141" s="8">
        <v>1122</v>
      </c>
      <c r="F141" s="1"/>
      <c r="G141" s="1"/>
      <c r="H141" s="1"/>
      <c r="I141" s="1"/>
      <c r="J141" s="1"/>
      <c r="K141" s="1"/>
      <c r="L141" s="8">
        <f t="shared" si="4"/>
        <v>1122</v>
      </c>
    </row>
    <row r="142" spans="1:12" ht="15">
      <c r="A142" s="5"/>
      <c r="B142" s="5"/>
      <c r="C142" s="11" t="s">
        <v>290</v>
      </c>
      <c r="D142" s="12">
        <f>SUM(D133:D141)</f>
        <v>271962</v>
      </c>
      <c r="E142" s="12">
        <f>SUM(E133:E141)</f>
        <v>247491</v>
      </c>
      <c r="F142" s="12"/>
      <c r="G142" s="13"/>
      <c r="H142" s="13"/>
      <c r="I142" s="13"/>
      <c r="J142" s="12">
        <f>SUM(J133:J141)</f>
        <v>20000</v>
      </c>
      <c r="K142" s="13"/>
      <c r="L142" s="12">
        <f>SUM(L133:L141)</f>
        <v>267491</v>
      </c>
    </row>
    <row r="143" spans="1:12" ht="15">
      <c r="A143" s="5"/>
      <c r="B143" s="6" t="s">
        <v>291</v>
      </c>
      <c r="C143" s="7" t="s">
        <v>292</v>
      </c>
      <c r="D143" s="8">
        <f>15504+33659</f>
        <v>49163</v>
      </c>
      <c r="E143" s="8">
        <v>47614</v>
      </c>
      <c r="F143" s="8"/>
      <c r="G143" s="1"/>
      <c r="H143" s="1"/>
      <c r="I143" s="1"/>
      <c r="J143" s="1"/>
      <c r="K143" s="1"/>
      <c r="L143" s="8">
        <f>SUM(E143:K143)</f>
        <v>47614</v>
      </c>
    </row>
    <row r="144" spans="1:12" ht="15">
      <c r="A144" s="5"/>
      <c r="B144" s="6" t="s">
        <v>293</v>
      </c>
      <c r="C144" s="7" t="s">
        <v>294</v>
      </c>
      <c r="D144" s="8">
        <v>6655</v>
      </c>
      <c r="E144" s="8">
        <v>6619</v>
      </c>
      <c r="F144" s="1"/>
      <c r="G144" s="1"/>
      <c r="H144" s="1"/>
      <c r="I144" s="1"/>
      <c r="J144" s="1"/>
      <c r="K144" s="1"/>
      <c r="L144" s="8">
        <f>SUM(E144:K144)</f>
        <v>6619</v>
      </c>
    </row>
    <row r="145" spans="1:12" ht="15">
      <c r="A145" s="5"/>
      <c r="B145" s="6" t="s">
        <v>295</v>
      </c>
      <c r="C145" s="7" t="s">
        <v>296</v>
      </c>
      <c r="D145" s="8">
        <v>6315</v>
      </c>
      <c r="E145" s="8">
        <v>6281</v>
      </c>
      <c r="F145" s="1"/>
      <c r="G145" s="1"/>
      <c r="H145" s="1"/>
      <c r="I145" s="1"/>
      <c r="J145" s="1"/>
      <c r="K145" s="1"/>
      <c r="L145" s="8">
        <f>SUM(E145:K145)</f>
        <v>6281</v>
      </c>
    </row>
    <row r="146" spans="1:12" ht="15">
      <c r="A146" s="5"/>
      <c r="B146" s="6" t="s">
        <v>297</v>
      </c>
      <c r="C146" s="7" t="s">
        <v>298</v>
      </c>
      <c r="D146" s="8">
        <v>66549</v>
      </c>
      <c r="E146" s="8">
        <v>66188</v>
      </c>
      <c r="F146" s="1"/>
      <c r="G146" s="1"/>
      <c r="H146" s="1"/>
      <c r="I146" s="1"/>
      <c r="J146" s="1"/>
      <c r="K146" s="1"/>
      <c r="L146" s="8">
        <f>SUM(E146:K146)</f>
        <v>66188</v>
      </c>
    </row>
    <row r="147" spans="1:12" ht="15">
      <c r="A147" s="5"/>
      <c r="B147" s="5"/>
      <c r="C147" s="11" t="s">
        <v>299</v>
      </c>
      <c r="D147" s="12">
        <f>SUM(D143:D146)</f>
        <v>128682</v>
      </c>
      <c r="E147" s="12">
        <f>SUM(E143:E146)</f>
        <v>126702</v>
      </c>
      <c r="F147" s="12"/>
      <c r="G147" s="13"/>
      <c r="H147" s="13"/>
      <c r="I147" s="13"/>
      <c r="J147" s="13"/>
      <c r="K147" s="13"/>
      <c r="L147" s="12">
        <f>SUM(L143:L146)</f>
        <v>126702</v>
      </c>
    </row>
    <row r="148" spans="1:12" ht="15">
      <c r="A148" s="5"/>
      <c r="B148" s="6" t="s">
        <v>300</v>
      </c>
      <c r="C148" s="7" t="s">
        <v>301</v>
      </c>
      <c r="D148" s="8">
        <v>11429</v>
      </c>
      <c r="E148" s="8">
        <v>11367</v>
      </c>
      <c r="F148" s="1"/>
      <c r="G148" s="1"/>
      <c r="H148" s="1"/>
      <c r="I148" s="1"/>
      <c r="J148" s="1"/>
      <c r="K148" s="1"/>
      <c r="L148" s="8">
        <f aca="true" t="shared" si="5" ref="L148:L158">SUM(E148:K148)</f>
        <v>11367</v>
      </c>
    </row>
    <row r="149" spans="1:12" ht="15">
      <c r="A149" s="5"/>
      <c r="B149" s="6" t="s">
        <v>302</v>
      </c>
      <c r="C149" s="7" t="s">
        <v>303</v>
      </c>
      <c r="D149" s="8">
        <f>47306+2775</f>
        <v>50081</v>
      </c>
      <c r="E149" s="8">
        <v>40410</v>
      </c>
      <c r="F149" s="8"/>
      <c r="G149" s="1"/>
      <c r="H149" s="1"/>
      <c r="I149" s="1"/>
      <c r="J149" s="1"/>
      <c r="K149" s="1"/>
      <c r="L149" s="8">
        <f t="shared" si="5"/>
        <v>40410</v>
      </c>
    </row>
    <row r="150" spans="1:12" ht="15">
      <c r="A150" s="5"/>
      <c r="B150" s="6" t="s">
        <v>304</v>
      </c>
      <c r="C150" s="7" t="s">
        <v>305</v>
      </c>
      <c r="D150" s="8">
        <v>2067</v>
      </c>
      <c r="E150" s="8">
        <v>2056</v>
      </c>
      <c r="F150" s="1"/>
      <c r="G150" s="1"/>
      <c r="H150" s="1"/>
      <c r="I150" s="1"/>
      <c r="J150" s="1"/>
      <c r="K150" s="1"/>
      <c r="L150" s="8">
        <f t="shared" si="5"/>
        <v>2056</v>
      </c>
    </row>
    <row r="151" spans="1:12" ht="15">
      <c r="A151" s="5"/>
      <c r="B151" s="6" t="s">
        <v>306</v>
      </c>
      <c r="C151" s="7" t="s">
        <v>307</v>
      </c>
      <c r="D151" s="8">
        <v>7679</v>
      </c>
      <c r="E151" s="8">
        <v>5649</v>
      </c>
      <c r="F151" s="1"/>
      <c r="G151" s="1"/>
      <c r="H151" s="1"/>
      <c r="I151" s="1"/>
      <c r="J151" s="1"/>
      <c r="K151" s="1"/>
      <c r="L151" s="8">
        <f t="shared" si="5"/>
        <v>5649</v>
      </c>
    </row>
    <row r="152" spans="1:12" ht="15">
      <c r="A152" s="5"/>
      <c r="B152" s="6" t="s">
        <v>308</v>
      </c>
      <c r="C152" s="7" t="s">
        <v>309</v>
      </c>
      <c r="D152" s="8">
        <v>1433</v>
      </c>
      <c r="E152" s="8">
        <v>1425</v>
      </c>
      <c r="F152" s="1"/>
      <c r="G152" s="1"/>
      <c r="H152" s="1"/>
      <c r="I152" s="1"/>
      <c r="J152" s="1"/>
      <c r="K152" s="1"/>
      <c r="L152" s="8">
        <f t="shared" si="5"/>
        <v>1425</v>
      </c>
    </row>
    <row r="153" spans="1:12" ht="15">
      <c r="A153" s="5"/>
      <c r="B153" s="6" t="s">
        <v>310</v>
      </c>
      <c r="C153" s="7" t="s">
        <v>311</v>
      </c>
      <c r="D153" s="8">
        <v>19767</v>
      </c>
      <c r="E153" s="8">
        <v>19658</v>
      </c>
      <c r="F153" s="1"/>
      <c r="G153" s="1"/>
      <c r="H153" s="1"/>
      <c r="I153" s="1"/>
      <c r="J153" s="1"/>
      <c r="K153" s="1"/>
      <c r="L153" s="8">
        <f t="shared" si="5"/>
        <v>19658</v>
      </c>
    </row>
    <row r="154" spans="1:12" ht="15">
      <c r="A154" s="5"/>
      <c r="B154" s="6" t="s">
        <v>312</v>
      </c>
      <c r="C154" s="7" t="s">
        <v>313</v>
      </c>
      <c r="D154" s="8">
        <v>12754</v>
      </c>
      <c r="E154" s="8">
        <v>12685</v>
      </c>
      <c r="F154" s="1"/>
      <c r="G154" s="1"/>
      <c r="H154" s="1"/>
      <c r="I154" s="1"/>
      <c r="J154" s="1"/>
      <c r="K154" s="1"/>
      <c r="L154" s="8">
        <f t="shared" si="5"/>
        <v>12685</v>
      </c>
    </row>
    <row r="155" spans="1:12" ht="15">
      <c r="A155" s="5"/>
      <c r="B155" s="6" t="s">
        <v>314</v>
      </c>
      <c r="C155" s="7" t="s">
        <v>315</v>
      </c>
      <c r="D155" s="8">
        <v>5317</v>
      </c>
      <c r="E155" s="8">
        <v>5288</v>
      </c>
      <c r="F155" s="1"/>
      <c r="G155" s="1"/>
      <c r="H155" s="1"/>
      <c r="I155" s="1"/>
      <c r="J155" s="1"/>
      <c r="K155" s="1"/>
      <c r="L155" s="8">
        <f t="shared" si="5"/>
        <v>5288</v>
      </c>
    </row>
    <row r="156" spans="1:12" ht="15">
      <c r="A156" s="5"/>
      <c r="B156" s="6" t="s">
        <v>316</v>
      </c>
      <c r="C156" s="7" t="s">
        <v>317</v>
      </c>
      <c r="D156" s="8">
        <v>20033</v>
      </c>
      <c r="E156" s="8">
        <v>19926</v>
      </c>
      <c r="F156" s="1"/>
      <c r="G156" s="1"/>
      <c r="H156" s="1"/>
      <c r="I156" s="1"/>
      <c r="J156" s="1"/>
      <c r="K156" s="1"/>
      <c r="L156" s="8">
        <f t="shared" si="5"/>
        <v>19926</v>
      </c>
    </row>
    <row r="157" spans="1:12" ht="15">
      <c r="A157" s="5"/>
      <c r="B157" s="6" t="s">
        <v>318</v>
      </c>
      <c r="C157" s="7" t="s">
        <v>319</v>
      </c>
      <c r="D157" s="8">
        <f>154805+46417</f>
        <v>201222</v>
      </c>
      <c r="E157" s="8">
        <v>179187</v>
      </c>
      <c r="F157" s="8"/>
      <c r="G157" s="1"/>
      <c r="H157" s="1"/>
      <c r="I157" s="1"/>
      <c r="J157" s="1"/>
      <c r="K157" s="1"/>
      <c r="L157" s="8">
        <f t="shared" si="5"/>
        <v>179187</v>
      </c>
    </row>
    <row r="158" spans="1:12" ht="15">
      <c r="A158" s="5"/>
      <c r="B158" s="6" t="s">
        <v>320</v>
      </c>
      <c r="C158" s="7" t="s">
        <v>339</v>
      </c>
      <c r="D158" s="8">
        <v>377353</v>
      </c>
      <c r="E158" s="8">
        <v>158787</v>
      </c>
      <c r="F158" s="1"/>
      <c r="G158" s="1"/>
      <c r="H158" s="1"/>
      <c r="I158" s="1"/>
      <c r="J158" s="1"/>
      <c r="K158" s="8">
        <v>5400</v>
      </c>
      <c r="L158" s="8">
        <f t="shared" si="5"/>
        <v>164187</v>
      </c>
    </row>
    <row r="159" spans="1:12" ht="15" customHeight="1">
      <c r="A159" s="5"/>
      <c r="B159" s="5"/>
      <c r="C159" s="11" t="s">
        <v>321</v>
      </c>
      <c r="D159" s="12">
        <f>+SUM(D148:D158)</f>
        <v>709135</v>
      </c>
      <c r="E159" s="12">
        <f>+SUM(E148:E158)</f>
        <v>456438</v>
      </c>
      <c r="F159" s="12"/>
      <c r="G159" s="13"/>
      <c r="H159" s="13"/>
      <c r="I159" s="13"/>
      <c r="J159" s="13"/>
      <c r="K159" s="12">
        <f>+SUM(K148:K158)</f>
        <v>5400</v>
      </c>
      <c r="L159" s="12">
        <f>+SUM(L148:L158)</f>
        <v>461838</v>
      </c>
    </row>
    <row r="160" spans="1:12" ht="15">
      <c r="A160" s="5"/>
      <c r="B160" s="6" t="s">
        <v>322</v>
      </c>
      <c r="C160" s="7" t="s">
        <v>323</v>
      </c>
      <c r="D160" s="8">
        <f>215906+4942</f>
        <v>220848</v>
      </c>
      <c r="E160" s="8">
        <v>219680</v>
      </c>
      <c r="F160" s="8"/>
      <c r="G160" s="1"/>
      <c r="H160" s="1"/>
      <c r="I160" s="1"/>
      <c r="J160" s="1"/>
      <c r="K160" s="1"/>
      <c r="L160" s="8">
        <f>SUM(E160:K160)</f>
        <v>219680</v>
      </c>
    </row>
    <row r="161" spans="1:12" ht="15">
      <c r="A161" s="5"/>
      <c r="B161" s="5"/>
      <c r="C161" s="11" t="s">
        <v>324</v>
      </c>
      <c r="D161" s="12">
        <f>+SUM(D160)</f>
        <v>220848</v>
      </c>
      <c r="E161" s="12">
        <f>+SUM(E160)</f>
        <v>219680</v>
      </c>
      <c r="F161" s="12"/>
      <c r="G161" s="13"/>
      <c r="H161" s="13"/>
      <c r="I161" s="13"/>
      <c r="J161" s="13"/>
      <c r="K161" s="13"/>
      <c r="L161" s="12">
        <f>+SUM(L160)</f>
        <v>219680</v>
      </c>
    </row>
    <row r="162" spans="1:12" ht="15">
      <c r="A162" s="5"/>
      <c r="B162" s="11" t="s">
        <v>325</v>
      </c>
      <c r="C162" s="11" t="s">
        <v>4</v>
      </c>
      <c r="D162" s="12">
        <f>+D38+D99+D113+D132+D142+D147+D159+D161</f>
        <v>6930943</v>
      </c>
      <c r="E162" s="12">
        <f>+E38+E99+E113+E132+E142+E147+E159+E161</f>
        <v>6089738</v>
      </c>
      <c r="F162" s="12"/>
      <c r="G162" s="13"/>
      <c r="H162" s="13"/>
      <c r="I162" s="13"/>
      <c r="J162" s="12">
        <f>+J38+J99+J113+J132+J142+J147+J159+J161</f>
        <v>22000</v>
      </c>
      <c r="K162" s="12">
        <f>+K38+K99+K113+K132+K142+K147+K159+K161</f>
        <v>0</v>
      </c>
      <c r="L162" s="12">
        <f>+L38+L99+L113+L132+L142+L147+L159+L161</f>
        <v>6111738</v>
      </c>
    </row>
    <row r="163" spans="1:12" ht="15">
      <c r="A163" s="28"/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30"/>
    </row>
    <row r="164" spans="1:12" ht="15">
      <c r="A164" s="31"/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3"/>
    </row>
    <row r="165" spans="1:12" ht="15">
      <c r="A165" s="34" t="s">
        <v>326</v>
      </c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6"/>
    </row>
    <row r="166" spans="1:12" ht="15">
      <c r="A166" s="22" t="s">
        <v>327</v>
      </c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4"/>
    </row>
    <row r="167" spans="1:12" ht="15">
      <c r="A167" s="25" t="s">
        <v>328</v>
      </c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7"/>
    </row>
    <row r="168" spans="1:12" ht="15">
      <c r="A168" s="25" t="s">
        <v>329</v>
      </c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7"/>
    </row>
    <row r="169" spans="1:12" ht="15">
      <c r="A169" s="16" t="s">
        <v>330</v>
      </c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8"/>
    </row>
    <row r="170" spans="1:12" ht="15">
      <c r="A170" s="19" t="s">
        <v>331</v>
      </c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1"/>
    </row>
    <row r="171" spans="1:12" ht="15">
      <c r="A171" s="22" t="s">
        <v>332</v>
      </c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4"/>
    </row>
    <row r="172" spans="1:12" ht="15">
      <c r="A172" s="25" t="s">
        <v>333</v>
      </c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7"/>
    </row>
    <row r="173" spans="1:12" ht="15">
      <c r="A173" s="25" t="s">
        <v>334</v>
      </c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7"/>
    </row>
    <row r="174" spans="1:12" ht="15">
      <c r="A174" s="16" t="s">
        <v>335</v>
      </c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8"/>
    </row>
  </sheetData>
  <sheetProtection/>
  <mergeCells count="18">
    <mergeCell ref="A1:L1"/>
    <mergeCell ref="A2:L2"/>
    <mergeCell ref="A3:L3"/>
    <mergeCell ref="B4:L4"/>
    <mergeCell ref="C5:C7"/>
    <mergeCell ref="E5:E7"/>
    <mergeCell ref="A163:L163"/>
    <mergeCell ref="A164:L164"/>
    <mergeCell ref="A165:L165"/>
    <mergeCell ref="A166:L166"/>
    <mergeCell ref="A167:L167"/>
    <mergeCell ref="A168:L168"/>
    <mergeCell ref="A169:L169"/>
    <mergeCell ref="A170:L170"/>
    <mergeCell ref="A171:L171"/>
    <mergeCell ref="A172:L172"/>
    <mergeCell ref="A173:L173"/>
    <mergeCell ref="A174:L174"/>
  </mergeCells>
  <printOptions/>
  <pageMargins left="0.75" right="0.75" top="1" bottom="1" header="0.5" footer="0.5"/>
  <pageSetup horizontalDpi="600" verticalDpi="600" orientation="landscape" scale="90" r:id="rId1"/>
  <headerFooter>
    <oddHeader>&amp;RPage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snyderb</cp:lastModifiedBy>
  <cp:lastPrinted>2011-07-14T12:36:02Z</cp:lastPrinted>
  <dcterms:created xsi:type="dcterms:W3CDTF">2011-07-07T12:47:19Z</dcterms:created>
  <dcterms:modified xsi:type="dcterms:W3CDTF">2011-08-08T17:39:34Z</dcterms:modified>
  <cp:category/>
  <cp:version/>
  <cp:contentType/>
  <cp:contentStatus/>
</cp:coreProperties>
</file>