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285" windowWidth="11340" windowHeight="4965" activeTab="0"/>
  </bookViews>
  <sheets>
    <sheet name="R-2" sheetId="1" r:id="rId1"/>
  </sheets>
  <definedNames>
    <definedName name="_xlnm.Print_Area" localSheetId="0">'R-2'!$A$1:$I$979</definedName>
    <definedName name="_xlnm.Print_Titles" localSheetId="0">'R-2'!$494:$498</definedName>
  </definedNames>
  <calcPr fullCalcOnLoad="1"/>
</workbook>
</file>

<file path=xl/comments1.xml><?xml version="1.0" encoding="utf-8"?>
<comments xmlns="http://schemas.openxmlformats.org/spreadsheetml/2006/main">
  <authors>
    <author>tbronson</author>
  </authors>
  <commentList>
    <comment ref="D842" authorId="0">
      <text>
        <r>
          <rPr>
            <b/>
            <sz val="8"/>
            <rFont val="Tahoma"/>
            <family val="0"/>
          </rPr>
          <t>tbronson:</t>
        </r>
        <r>
          <rPr>
            <sz val="8"/>
            <rFont val="Tahoma"/>
            <family val="0"/>
          </rPr>
          <t xml:space="preserve">
Adjusted for PBD 704 realignment: $31.920M</t>
        </r>
      </text>
    </comment>
    <comment ref="E842" authorId="0">
      <text>
        <r>
          <rPr>
            <b/>
            <sz val="8"/>
            <rFont val="Tahoma"/>
            <family val="0"/>
          </rPr>
          <t>tbronson:</t>
        </r>
        <r>
          <rPr>
            <sz val="8"/>
            <rFont val="Tahoma"/>
            <family val="0"/>
          </rPr>
          <t xml:space="preserve">
Adjusted for PBD 704 realignment: $18.4M</t>
        </r>
      </text>
    </comment>
    <comment ref="F842" authorId="0">
      <text>
        <r>
          <rPr>
            <b/>
            <sz val="8"/>
            <rFont val="Tahoma"/>
            <family val="0"/>
          </rPr>
          <t>tbronson:</t>
        </r>
        <r>
          <rPr>
            <sz val="8"/>
            <rFont val="Tahoma"/>
            <family val="0"/>
          </rPr>
          <t xml:space="preserve">
Adjusted for PBD 704 realignment: $2.057M</t>
        </r>
      </text>
    </comment>
    <comment ref="G842" authorId="0">
      <text>
        <r>
          <rPr>
            <b/>
            <sz val="8"/>
            <rFont val="Tahoma"/>
            <family val="0"/>
          </rPr>
          <t>tbronson:</t>
        </r>
        <r>
          <rPr>
            <sz val="8"/>
            <rFont val="Tahoma"/>
            <family val="0"/>
          </rPr>
          <t xml:space="preserve">
Adjusted for PBD 704 realignment: -$10.729M</t>
        </r>
      </text>
    </comment>
    <comment ref="H842" authorId="0">
      <text>
        <r>
          <rPr>
            <b/>
            <sz val="8"/>
            <rFont val="Tahoma"/>
            <family val="0"/>
          </rPr>
          <t>tbronson:</t>
        </r>
        <r>
          <rPr>
            <sz val="8"/>
            <rFont val="Tahoma"/>
            <family val="0"/>
          </rPr>
          <t xml:space="preserve">
Adjusted for PBD 704 realignment: -$38.756M</t>
        </r>
      </text>
    </comment>
    <comment ref="I842" authorId="0">
      <text>
        <r>
          <rPr>
            <b/>
            <sz val="8"/>
            <rFont val="Tahoma"/>
            <family val="0"/>
          </rPr>
          <t>tbronson:</t>
        </r>
        <r>
          <rPr>
            <sz val="8"/>
            <rFont val="Tahoma"/>
            <family val="0"/>
          </rPr>
          <t xml:space="preserve">
Adjusted for PBD 704 realignment: -$10.633M</t>
        </r>
      </text>
    </comment>
    <comment ref="D855" authorId="0">
      <text>
        <r>
          <rPr>
            <b/>
            <sz val="8"/>
            <rFont val="Tahoma"/>
            <family val="0"/>
          </rPr>
          <t>tbronson:</t>
        </r>
        <r>
          <rPr>
            <sz val="8"/>
            <rFont val="Tahoma"/>
            <family val="0"/>
          </rPr>
          <t xml:space="preserve">
Adjusted for PBD 704 realignment: $14.009M</t>
        </r>
      </text>
    </comment>
  </commentList>
</comments>
</file>

<file path=xl/sharedStrings.xml><?xml version="1.0" encoding="utf-8"?>
<sst xmlns="http://schemas.openxmlformats.org/spreadsheetml/2006/main" count="818" uniqueCount="244">
  <si>
    <t>Defense Health Program</t>
  </si>
  <si>
    <t>COST  ($ in Millions)</t>
  </si>
  <si>
    <t>Total PE Cost</t>
  </si>
  <si>
    <t>Appropriation/Budget Activity</t>
  </si>
  <si>
    <t>Ovarian Cancer Research</t>
  </si>
  <si>
    <t>Post-Polio Syndrome Research</t>
  </si>
  <si>
    <t>TRANSCOM Regulation and Command</t>
  </si>
  <si>
    <t>B.  Program Change Summary:</t>
  </si>
  <si>
    <t>C.  Other Program Funding Summary:</t>
  </si>
  <si>
    <t>DHP Operation &amp; Maintenance</t>
  </si>
  <si>
    <t>A.  Mission Description and Budget Item Justification:</t>
  </si>
  <si>
    <t xml:space="preserve"> </t>
  </si>
  <si>
    <t>Periscopic Surgery</t>
  </si>
  <si>
    <t>Small Business Innovative Research</t>
  </si>
  <si>
    <t>Hawaii Federal Healthcare Network</t>
  </si>
  <si>
    <t>Chronic Mylogenous Leukemia</t>
  </si>
  <si>
    <t>US Military Cancer Institute at USUHS</t>
  </si>
  <si>
    <t>DHP Procurement</t>
  </si>
  <si>
    <t>Veterans Collaborative Care Model</t>
  </si>
  <si>
    <t>Peer Reviewed Breast Cancer Imaging Research</t>
  </si>
  <si>
    <t>Military Complementary &amp; Alternative Medicine</t>
  </si>
  <si>
    <t>Nursing Telehealth Research Program</t>
  </si>
  <si>
    <t>Muscular Dystrophy Research</t>
  </si>
  <si>
    <t>Medical Error Demonstration Project</t>
  </si>
  <si>
    <t>Expense Assignment System IV</t>
  </si>
  <si>
    <t>Other Related Technical Activities</t>
  </si>
  <si>
    <t>Clinical Coupler Integration</t>
  </si>
  <si>
    <t xml:space="preserve">  BA-1, PE 08077XX</t>
  </si>
  <si>
    <t xml:space="preserve">   and Control Evacuation System</t>
  </si>
  <si>
    <t>Executive Information/Decision Support</t>
  </si>
  <si>
    <t>FY 2004</t>
  </si>
  <si>
    <t>FY 2005</t>
  </si>
  <si>
    <t>FY 2006</t>
  </si>
  <si>
    <t>FY 2007</t>
  </si>
  <si>
    <t>FY 2008</t>
  </si>
  <si>
    <t>FY 2009</t>
  </si>
  <si>
    <t>N/A</t>
  </si>
  <si>
    <t>Estimate</t>
  </si>
  <si>
    <t>The DHP Small Business Innovative Research program will be funded in the year of execution.  The program funds small business proposals chosen to enhance military medical research and information technology research.  Funds have been transferred from all extramural DHP RDT&amp;E programs at the rate of two and one-half percent.</t>
  </si>
  <si>
    <t>Computer Assisted Cancer Device</t>
  </si>
  <si>
    <t>Donor Card Blood Demonstration</t>
  </si>
  <si>
    <t>Genetic Cancer Research</t>
  </si>
  <si>
    <t>Joint Replacement Program</t>
  </si>
  <si>
    <t>Manganese Health Research</t>
  </si>
  <si>
    <t>Molecular Medicine</t>
  </si>
  <si>
    <t>Muscle Research Consortium</t>
  </si>
  <si>
    <t>Neurogenetic Research and Computational Genomics</t>
  </si>
  <si>
    <t>Ophthalmology Training and Education</t>
  </si>
  <si>
    <t>Portable Remote Medical Collection and Relay Capability</t>
  </si>
  <si>
    <t>Prevent Medicine Research for Prostate Cancer</t>
  </si>
  <si>
    <t>Spinal Cord Injury Research</t>
  </si>
  <si>
    <t>Type 2 Diabetes Research</t>
  </si>
  <si>
    <t>Peer-Review Breast Cancer Research</t>
  </si>
  <si>
    <t>Peer-Review Prostate Cancer Research</t>
  </si>
  <si>
    <t>Medical Research</t>
  </si>
  <si>
    <t>(Computational) Neuroscience Research</t>
  </si>
  <si>
    <t>Medical Research (HIV in Africa)</t>
  </si>
  <si>
    <t>Comprehensive Breast Care Program (CBCP)</t>
  </si>
  <si>
    <t>Coronary &amp; Prostate Disease Reversal</t>
  </si>
  <si>
    <t>Tuberous Sclerosis Complex (TSC) Research</t>
  </si>
  <si>
    <t>Volume Angio CAT (VAC) Research</t>
  </si>
  <si>
    <t>HIV Research Program</t>
  </si>
  <si>
    <t>Anti-Radiation Drug Development at AFRRI</t>
  </si>
  <si>
    <t>Border Health and Environmental Threats Initiative</t>
  </si>
  <si>
    <t>Comprehensive Reproductive System Care</t>
  </si>
  <si>
    <t>Gynecological Cancer Center</t>
  </si>
  <si>
    <t>Integrated Healing Practices for Veterans</t>
  </si>
  <si>
    <t>Laser Vision Correction</t>
  </si>
  <si>
    <t>Chronic Mylogenous Leukemia Research (CMLRP)</t>
  </si>
  <si>
    <t>Medical Error Reduction Initiative</t>
  </si>
  <si>
    <t>Molecular and Clinical Based Comprehensive Cardiac Care</t>
  </si>
  <si>
    <t>Myeloproliferative Disorders Research</t>
  </si>
  <si>
    <t>Defense Health Program/BA-2</t>
  </si>
  <si>
    <t>Total Adjustments</t>
  </si>
  <si>
    <t>Congressional Program actions</t>
  </si>
  <si>
    <t xml:space="preserve">  BA-3, PE 0807721</t>
  </si>
  <si>
    <t>FY 2010</t>
  </si>
  <si>
    <t>Environmental Border Health Demonstration</t>
  </si>
  <si>
    <t>Epidemic Outbreak Surveillance</t>
  </si>
  <si>
    <t>Medical Modernization Programs</t>
  </si>
  <si>
    <t>Congressional increases</t>
  </si>
  <si>
    <t>SBIR/STTR Transfer - year of execution adjustment</t>
  </si>
  <si>
    <t>Deployed Warfighter Protection</t>
  </si>
  <si>
    <t>Reprogrammings</t>
  </si>
  <si>
    <t xml:space="preserve">Advanced Diagnostic Laboratory </t>
  </si>
  <si>
    <t xml:space="preserve">  BA-1, PE 0807714</t>
  </si>
  <si>
    <t>Theater Medical Information Program</t>
  </si>
  <si>
    <t xml:space="preserve">Joint Plan for the Electronic Health </t>
  </si>
  <si>
    <t>Non-Major Initiatives</t>
  </si>
  <si>
    <t xml:space="preserve">   Accountability Act</t>
  </si>
  <si>
    <t xml:space="preserve">  (Continued)</t>
  </si>
  <si>
    <t>Clinical Research Program</t>
  </si>
  <si>
    <t>Hyperbaric Oxygen Therapy for Cerebral Palsy at Wright Patterson AFB</t>
  </si>
  <si>
    <t>Congressional rescissions</t>
  </si>
  <si>
    <t>FY 2011</t>
  </si>
  <si>
    <t>FY06 POM Adjustments</t>
  </si>
  <si>
    <t>Internal Adjustment</t>
  </si>
  <si>
    <t>Internal Transfer</t>
  </si>
  <si>
    <t>Fiscal Year 2006/FY 2007 Budget Estimates</t>
  </si>
  <si>
    <t>Exhibit R-2, DHP Budget Item Justification</t>
  </si>
  <si>
    <t>Date:  January 2005</t>
  </si>
  <si>
    <t>In-House Laboratory Independent Research (ILIR) -</t>
  </si>
  <si>
    <t>Actual</t>
  </si>
  <si>
    <t>In-House Laboratory Independent Research (ILIR)</t>
  </si>
  <si>
    <t/>
  </si>
  <si>
    <t xml:space="preserve">     Congressional rescissions</t>
  </si>
  <si>
    <t xml:space="preserve">     Congressional increases</t>
  </si>
  <si>
    <t xml:space="preserve">     Reprogramming</t>
  </si>
  <si>
    <t xml:space="preserve">     SBIR/STTR Transfer</t>
  </si>
  <si>
    <t xml:space="preserve">  Internal Transfer</t>
  </si>
  <si>
    <r>
      <t xml:space="preserve">C. Other Program Funding Summary:  </t>
    </r>
    <r>
      <rPr>
        <sz val="12"/>
        <rFont val="Courier New"/>
        <family val="3"/>
      </rPr>
      <t>Not applicable.</t>
    </r>
  </si>
  <si>
    <r>
      <t>D.</t>
    </r>
    <r>
      <rPr>
        <sz val="12"/>
        <rFont val="Courier New"/>
        <family val="3"/>
      </rPr>
      <t xml:space="preserve">  </t>
    </r>
    <r>
      <rPr>
        <b/>
        <sz val="12"/>
        <rFont val="Courier New"/>
        <family val="3"/>
      </rPr>
      <t>Acquisition Strategy:</t>
    </r>
    <r>
      <rPr>
        <sz val="12"/>
        <rFont val="Courier New"/>
        <family val="3"/>
      </rPr>
      <t xml:space="preserve">  Not applicable.</t>
    </r>
  </si>
  <si>
    <t>Exhibit R-2a, DHP Project Justification</t>
  </si>
  <si>
    <t>Aircrew Laser Eye Protection</t>
  </si>
  <si>
    <t>Army Peer-Reviewed Breast Cancer Research Program</t>
  </si>
  <si>
    <t>Army Peer-Reviewed Prostrate Cancer Research Program</t>
  </si>
  <si>
    <t>Cancerous Brain Tumor Drug Research</t>
  </si>
  <si>
    <t>Military Complementary and Alternative Medicine</t>
  </si>
  <si>
    <t>Computer Assisted Medical Diagnosis</t>
  </si>
  <si>
    <t>DNA Anthrax Therapeutic</t>
  </si>
  <si>
    <t>Genetic Cancer Research in Women</t>
  </si>
  <si>
    <t>Gulf War Illness</t>
  </si>
  <si>
    <t>Hawaii Federal Healthcare Network (Repro $1.5 M to O&amp;M)</t>
  </si>
  <si>
    <t>Integration healing Practices for Veterans (Transfer from USUSHS)</t>
  </si>
  <si>
    <t>Leukemia Research (CMLPR)</t>
  </si>
  <si>
    <t>Manganese Health research</t>
  </si>
  <si>
    <t>Metabolic Defense</t>
  </si>
  <si>
    <t>National Prion Research Program</t>
  </si>
  <si>
    <t>Opthalmology Training and Education</t>
  </si>
  <si>
    <t>Ovarian Cancer Research Programs</t>
  </si>
  <si>
    <t>Peer-Reviewed Medical Research Program</t>
  </si>
  <si>
    <t>Perioscopic Surgery</t>
  </si>
  <si>
    <t>Preventing Epilepsy after Traumatic Brain Injury</t>
  </si>
  <si>
    <t>Preventive Medicine Research for Prostate Cancer</t>
  </si>
  <si>
    <t>Prosthetics and Orthodontics Education Program</t>
  </si>
  <si>
    <t>Telerobotic and Minimally Invasive Surgery at WRAMC</t>
  </si>
  <si>
    <t>Tuberous Sclerosis Complex (TSC)</t>
  </si>
  <si>
    <t>Virtual Colonoscopy - WRAMC</t>
  </si>
  <si>
    <t>Virtual Medical Trainer</t>
  </si>
  <si>
    <t>Life Services Research Initiative</t>
  </si>
  <si>
    <t>Computer-Aided Detection &amp; Diagnostics of Breast Cancer</t>
  </si>
  <si>
    <t>WRAMC Amputee Center and Clinical Applied Collaborative Research</t>
  </si>
  <si>
    <t>Global HIV/AIDS Prevention</t>
  </si>
  <si>
    <t>Neuroscience Research</t>
  </si>
  <si>
    <t>United States Military Cancer Institute</t>
  </si>
  <si>
    <t>AF  Environmental and Occupational Factors in Women's Health Program</t>
  </si>
  <si>
    <t>AF Integrated Medical Information Technology System (IMITS) Initiative</t>
  </si>
  <si>
    <t>Assessment &amp; Demo Center for USAF Surgeon General</t>
  </si>
  <si>
    <t xml:space="preserve">Direct Real-Time Secure Collaborative Application/Analysis </t>
  </si>
  <si>
    <t>National Diabetes Model Program (Type 2 Diabetes Research)</t>
  </si>
  <si>
    <t>Rapid Identification and Treatment by AFSOC Forces</t>
  </si>
  <si>
    <t>Real Time Healthcare Management Integration Demo w USAF SG</t>
  </si>
  <si>
    <t>Healthcare Informatics Testbed</t>
  </si>
  <si>
    <t>Laboratory Support (DHP Navy)</t>
  </si>
  <si>
    <t>Military Computerized Patient Record</t>
  </si>
  <si>
    <t xml:space="preserve">   Clinical Coupler Integration (included</t>
  </si>
  <si>
    <t xml:space="preserve">   in the Military Computerized Patient </t>
  </si>
  <si>
    <t xml:space="preserve">   Record Captial Investment Report)</t>
  </si>
  <si>
    <t>TRICARE On Line</t>
  </si>
  <si>
    <t xml:space="preserve">Defense Occupational &amp; Environmental </t>
  </si>
  <si>
    <t xml:space="preserve">   Health Readiness System</t>
  </si>
  <si>
    <t>Defense Blood Standard System</t>
  </si>
  <si>
    <t>Defense Medical Logistics Standard</t>
  </si>
  <si>
    <t xml:space="preserve">   System</t>
  </si>
  <si>
    <t xml:space="preserve">Defense Medical Human Resources </t>
  </si>
  <si>
    <t xml:space="preserve">   System (internet)</t>
  </si>
  <si>
    <t>Enterprise Wide Scheduling and</t>
  </si>
  <si>
    <t xml:space="preserve">   Registration</t>
  </si>
  <si>
    <t>Third Party Outpatient Collection</t>
  </si>
  <si>
    <t xml:space="preserve">   System/Patient Accounting System</t>
  </si>
  <si>
    <r>
      <t xml:space="preserve">   Record</t>
    </r>
    <r>
      <rPr>
        <sz val="12"/>
        <color indexed="14"/>
        <rFont val="Courier New"/>
        <family val="3"/>
      </rPr>
      <t xml:space="preserve"> </t>
    </r>
  </si>
  <si>
    <t>Health Insurance Portability &amp;</t>
  </si>
  <si>
    <t>FY06 Budget Estimate Submission RDT&amp;E</t>
  </si>
  <si>
    <t>FY06 Budget Estimates RDT&amp;E</t>
  </si>
  <si>
    <t>Medical Technology/P505 Subtotal Cost</t>
  </si>
  <si>
    <t xml:space="preserve">NOTE:  Program transfers effective FY 2006 from RDT&amp;E Defense Agencies, Budget Activity 3, Program Element 0602787D8Z to </t>
  </si>
  <si>
    <t xml:space="preserve">             RDT&amp;E Defense Health Program, Budget Activity 2, Program Element 0602787HP.</t>
  </si>
  <si>
    <t>E.  Performance Metrics:</t>
  </si>
  <si>
    <t>By FY 2008 identify at least 2 new biodosimetric approaches to determine individual radiation exposure.</t>
  </si>
  <si>
    <t>By FY 2010 develop decision criteria for antibiotic use after radiation injury.</t>
  </si>
  <si>
    <t>Cost (in $ Millions)</t>
  </si>
  <si>
    <t>Mechanisms of 5-AED Radioprotection</t>
  </si>
  <si>
    <t>B.  Accomplishments/Planned Program:</t>
  </si>
  <si>
    <t>Radioprotective effects of isoflavones and vitamin derivatives</t>
  </si>
  <si>
    <t>Radioprotectants/Therapeutics Screening</t>
  </si>
  <si>
    <t>PCC Cytogenetic Assay</t>
  </si>
  <si>
    <t xml:space="preserve">Molecular Biomarkers- DNA mutations </t>
  </si>
  <si>
    <t>Blood-Based Cell and Protein Markers</t>
  </si>
  <si>
    <t xml:space="preserve">Cost (in $ Millions) </t>
  </si>
  <si>
    <t>Late-Arising Radiation Injuries</t>
  </si>
  <si>
    <t xml:space="preserve">New Approaches to Treatment of Post Radiation Infection </t>
  </si>
  <si>
    <t>Host-Defense Mechanisms</t>
  </si>
  <si>
    <t xml:space="preserve">Internal contamination – Health Effects and countermeasures </t>
  </si>
  <si>
    <t>Medical Advanced Technology/P506 Subtotal Cost</t>
  </si>
  <si>
    <t xml:space="preserve">             RDT&amp;E Defense Health Program, Budget Activity 2, Program Element 0603002HP.</t>
  </si>
  <si>
    <t xml:space="preserve">NOTE:  Program transfers effective FY 2006 from RDT&amp;E Defense Agencies, Budget Activity 3, Program Element 0603002D8Z to </t>
  </si>
  <si>
    <t>By FY 2005 obtain “investigational new drug” status for a therapeutic agent to mitigate radiation injury.</t>
  </si>
  <si>
    <t>By FY 2006 provide software tools for biodosimetric assessment.</t>
  </si>
  <si>
    <t>By FY 2010 transition 4 new drugs for FDA approval for treatment of radiation injury.</t>
  </si>
  <si>
    <t xml:space="preserve">By FY 2010 provide forward-fieldable biodosimetric tools. </t>
  </si>
  <si>
    <t>NOTE:  Program transfers effective FY 2006 from RDT&amp;E Defense Agencies, Budget Activity 3, Program Element 0603002D8Z to</t>
  </si>
  <si>
    <t>Radiation Dose Assessment:  Improving the Throughput</t>
  </si>
  <si>
    <t xml:space="preserve">Biodosimetry Assay Validation of PCC Assay </t>
  </si>
  <si>
    <t>Biodosimetry Assay Validation of Molecular Markers</t>
  </si>
  <si>
    <t>Biodosimetry Assessment Tool (BAT) and Blood Markers for biodosimetry</t>
  </si>
  <si>
    <t>Assessment of uranium exposure</t>
  </si>
  <si>
    <t>Infection Therapies</t>
  </si>
  <si>
    <t>0601101HP</t>
  </si>
  <si>
    <t>Total PE 0601101HP Cost</t>
  </si>
  <si>
    <r>
      <t>C. Other Program Funding Summary</t>
    </r>
    <r>
      <rPr>
        <sz val="12"/>
        <rFont val="Courier New"/>
        <family val="3"/>
      </rPr>
      <t>: Not applicable.</t>
    </r>
  </si>
  <si>
    <r>
      <t xml:space="preserve">D. Acquisition Strategy: </t>
    </r>
    <r>
      <rPr>
        <sz val="12"/>
        <rFont val="Courier New"/>
        <family val="3"/>
      </rPr>
      <t>Not applicable.</t>
    </r>
  </si>
  <si>
    <r>
      <t xml:space="preserve">E. Major Performers: </t>
    </r>
    <r>
      <rPr>
        <sz val="12"/>
        <rFont val="Courier New"/>
        <family val="3"/>
      </rPr>
      <t>Armed Forces Radiobiology Research Institute, Bethesda, MD.</t>
    </r>
  </si>
  <si>
    <r>
      <t>B. Other Program Funding Summary</t>
    </r>
    <r>
      <rPr>
        <sz val="12"/>
        <rFont val="Courier New"/>
        <family val="3"/>
      </rPr>
      <t>: Not applicable.</t>
    </r>
  </si>
  <si>
    <r>
      <t>C. Acquisition Strategy</t>
    </r>
    <r>
      <rPr>
        <sz val="12"/>
        <rFont val="Courier New"/>
        <family val="3"/>
      </rPr>
      <t>: Not applicable.</t>
    </r>
  </si>
  <si>
    <r>
      <t>D. Major Performers</t>
    </r>
    <r>
      <rPr>
        <sz val="12"/>
        <rFont val="Courier New"/>
        <family val="3"/>
      </rPr>
      <t>: Armed Forces Radiobiology Research Institute, Bethesda, MD.</t>
    </r>
  </si>
  <si>
    <t>Medical Technology (AFRRI) - 0602787HP</t>
  </si>
  <si>
    <t>Total PE 0602787HP Cost</t>
  </si>
  <si>
    <t xml:space="preserve">  0603002HP (Continued)</t>
  </si>
  <si>
    <t>Medical Advanced Technology (AFRRI) -</t>
  </si>
  <si>
    <t>Total PE 0603002HP Cost</t>
  </si>
  <si>
    <t xml:space="preserve">  0603002HP</t>
  </si>
  <si>
    <t>Biomedical Technology - 0602115HP</t>
  </si>
  <si>
    <t>Biomedical Technology - 0602115HP (Continued)</t>
  </si>
  <si>
    <t>Medical Development - 0603115HP (Continued)</t>
  </si>
  <si>
    <t>Total PE 0603115HPCost</t>
  </si>
  <si>
    <t>Medical Development - 0603115HP</t>
  </si>
  <si>
    <t>Small Business Innovative Research - 0605502HP</t>
  </si>
  <si>
    <t>Information Technology Development - 0605013HP</t>
  </si>
  <si>
    <t>PE 0601101HP  (Continued)</t>
  </si>
  <si>
    <t>R-1 Item Nomenclature:  1</t>
  </si>
  <si>
    <t>R-1 Item Nomenclature:  4</t>
  </si>
  <si>
    <t>R-1 Item Nomenclature:  2</t>
  </si>
  <si>
    <t>R-1 Item Nomenclature:  3</t>
  </si>
  <si>
    <t>R-1 Item Nomenclature:  5</t>
  </si>
  <si>
    <t>R-1 Item Nomenclature:  6</t>
  </si>
  <si>
    <t>R-1 Item Nomenclature:  7</t>
  </si>
  <si>
    <t>By FY 2006 identify at least 6 drugs or therapeutic approaches that are promising for treatement of radiation injury.</t>
  </si>
  <si>
    <t>Project Number and Title:  ILIR/101HP</t>
  </si>
  <si>
    <t>PROGRAM ACCOMPLISHMENTS AND PLANS</t>
  </si>
  <si>
    <t>FY 2005 Accomplishments</t>
  </si>
  <si>
    <t>FY 2006 Plans</t>
  </si>
  <si>
    <t>FY 2007 Plans</t>
  </si>
  <si>
    <t>Project Number and Title:  Medical Techonology/P505</t>
  </si>
  <si>
    <t>A.  Mission Description and Budget Item Justification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</si>
</sst>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_);[Red]\(#,##0.0\)"/>
    <numFmt numFmtId="168" formatCode="#,##0.0"/>
    <numFmt numFmtId="169" formatCode="0.000"/>
    <numFmt numFmtId="170" formatCode="#,##0.000_);[Red]\(#,##0.000\)"/>
    <numFmt numFmtId="171" formatCode="&quot;Yes&quot;;&quot;Yes&quot;;&quot;No&quot;"/>
    <numFmt numFmtId="172" formatCode="&quot;True&quot;;&quot;True&quot;;&quot;False&quot;"/>
    <numFmt numFmtId="173" formatCode="&quot;On&quot;;&quot;On&quot;;&quot;Off&quot;"/>
    <numFmt numFmtId="174" formatCode="[$€-2]\ #,##0.00_);[Red]\([$€-2]\ #,##0.00\)"/>
    <numFmt numFmtId="175" formatCode="#,##0.000"/>
  </numFmts>
  <fonts count="15">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2"/>
      <name val="Courier New"/>
      <family val="3"/>
    </font>
    <font>
      <sz val="12"/>
      <name val="Courier New"/>
      <family val="3"/>
    </font>
    <font>
      <b/>
      <u val="single"/>
      <sz val="12"/>
      <name val="Courier New"/>
      <family val="3"/>
    </font>
    <font>
      <u val="single"/>
      <sz val="12"/>
      <name val="Courier New"/>
      <family val="3"/>
    </font>
    <font>
      <sz val="12"/>
      <color indexed="14"/>
      <name val="Courier New"/>
      <family val="3"/>
    </font>
    <font>
      <b/>
      <sz val="8"/>
      <name val="Tahoma"/>
      <family val="0"/>
    </font>
    <font>
      <sz val="8"/>
      <name val="Tahoma"/>
      <family val="0"/>
    </font>
    <font>
      <i/>
      <sz val="12"/>
      <name val="Courier New"/>
      <family val="3"/>
    </font>
    <font>
      <vertAlign val="superscript"/>
      <sz val="12"/>
      <name val="Courier New"/>
      <family val="3"/>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5" fillId="0" borderId="0" xfId="0"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xf>
    <xf numFmtId="0" fontId="6" fillId="0" borderId="0" xfId="0" applyFont="1" applyAlignment="1">
      <alignment horizontal="centerContinuous"/>
    </xf>
    <xf numFmtId="0" fontId="5" fillId="0" borderId="0" xfId="0" applyFont="1" applyAlignment="1">
      <alignment/>
    </xf>
    <xf numFmtId="165" fontId="6" fillId="0" borderId="0" xfId="0" applyNumberFormat="1" applyFont="1" applyAlignment="1">
      <alignment horizontal="right"/>
    </xf>
    <xf numFmtId="165"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vertical="top"/>
    </xf>
    <xf numFmtId="0" fontId="6" fillId="0" borderId="0" xfId="0" applyFont="1" applyAlignment="1">
      <alignment vertical="top"/>
    </xf>
    <xf numFmtId="167" fontId="6" fillId="0" borderId="0" xfId="0" applyNumberFormat="1" applyFont="1" applyAlignment="1">
      <alignment horizontal="right"/>
    </xf>
    <xf numFmtId="0" fontId="5" fillId="0" borderId="0" xfId="0" applyFont="1" applyAlignment="1">
      <alignment horizontal="right"/>
    </xf>
    <xf numFmtId="0" fontId="7" fillId="0" borderId="0" xfId="0" applyFont="1" applyAlignment="1">
      <alignment horizontal="center"/>
    </xf>
    <xf numFmtId="0" fontId="7" fillId="0" borderId="0" xfId="0" applyFont="1" applyAlignment="1">
      <alignment horizontal="right"/>
    </xf>
    <xf numFmtId="165" fontId="6" fillId="0" borderId="0" xfId="0" applyNumberFormat="1" applyFont="1" applyFill="1" applyAlignment="1">
      <alignment/>
    </xf>
    <xf numFmtId="165" fontId="5" fillId="0" borderId="0" xfId="0" applyNumberFormat="1" applyFont="1" applyAlignment="1">
      <alignment/>
    </xf>
    <xf numFmtId="165" fontId="5" fillId="0" borderId="0" xfId="0" applyNumberFormat="1" applyFont="1" applyAlignment="1">
      <alignment horizontal="right"/>
    </xf>
    <xf numFmtId="165" fontId="7" fillId="0" borderId="0" xfId="0" applyNumberFormat="1" applyFont="1" applyAlignment="1">
      <alignment horizontal="right"/>
    </xf>
    <xf numFmtId="165" fontId="6" fillId="0" borderId="0" xfId="0" applyNumberFormat="1" applyFont="1" applyAlignment="1">
      <alignment horizontal="centerContinuous"/>
    </xf>
    <xf numFmtId="165" fontId="6" fillId="0" borderId="0" xfId="0" applyNumberFormat="1" applyFont="1" applyBorder="1" applyAlignment="1">
      <alignment/>
    </xf>
    <xf numFmtId="165" fontId="6" fillId="0" borderId="0" xfId="0" applyNumberFormat="1" applyFont="1" applyBorder="1" applyAlignment="1">
      <alignment horizontal="center"/>
    </xf>
    <xf numFmtId="165" fontId="6" fillId="0" borderId="0" xfId="0" applyNumberFormat="1" applyFont="1" applyBorder="1" applyAlignment="1">
      <alignment vertical="top"/>
    </xf>
    <xf numFmtId="165" fontId="6" fillId="0" borderId="0" xfId="0" applyNumberFormat="1" applyFont="1" applyBorder="1" applyAlignment="1">
      <alignment vertical="top" wrapText="1"/>
    </xf>
    <xf numFmtId="165" fontId="6" fillId="0" borderId="0" xfId="0" applyNumberFormat="1" applyFont="1" applyAlignment="1">
      <alignment vertical="top" wrapText="1"/>
    </xf>
    <xf numFmtId="165" fontId="5" fillId="0" borderId="0" xfId="0" applyNumberFormat="1" applyFont="1" applyAlignment="1">
      <alignment vertical="top"/>
    </xf>
    <xf numFmtId="165" fontId="5" fillId="0" borderId="0" xfId="0" applyNumberFormat="1" applyFont="1" applyAlignment="1">
      <alignment horizontal="center" wrapText="1"/>
    </xf>
    <xf numFmtId="165" fontId="5" fillId="0" borderId="0" xfId="0" applyNumberFormat="1" applyFont="1" applyAlignment="1">
      <alignment horizontal="left"/>
    </xf>
    <xf numFmtId="165" fontId="7" fillId="0" borderId="0" xfId="0" applyNumberFormat="1" applyFont="1" applyAlignment="1">
      <alignment horizontal="center"/>
    </xf>
    <xf numFmtId="165" fontId="6" fillId="0" borderId="0" xfId="0" applyNumberFormat="1" applyFont="1" applyAlignment="1">
      <alignment wrapText="1"/>
    </xf>
    <xf numFmtId="165" fontId="6" fillId="0" borderId="0" xfId="0" applyNumberFormat="1" applyFont="1" applyAlignment="1">
      <alignment vertical="top"/>
    </xf>
    <xf numFmtId="165" fontId="6" fillId="0" borderId="0" xfId="0" applyNumberFormat="1" applyFont="1" applyAlignment="1">
      <alignment/>
    </xf>
    <xf numFmtId="165" fontId="5" fillId="0" borderId="0" xfId="0" applyNumberFormat="1" applyFont="1" applyAlignment="1">
      <alignment horizontal="center" vertical="top"/>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horizontal="left" indent="1"/>
    </xf>
    <xf numFmtId="168" fontId="6" fillId="0" borderId="0" xfId="0" applyNumberFormat="1" applyFont="1" applyFill="1" applyAlignment="1">
      <alignment vertical="top"/>
    </xf>
    <xf numFmtId="0" fontId="6" fillId="0" borderId="0" xfId="0" applyFont="1" applyAlignment="1">
      <alignment horizontal="right"/>
    </xf>
    <xf numFmtId="167" fontId="6" fillId="0" borderId="0" xfId="0" applyNumberFormat="1" applyFont="1" applyFill="1" applyAlignment="1">
      <alignment/>
    </xf>
    <xf numFmtId="0" fontId="6" fillId="0" borderId="0" xfId="0" applyFont="1" applyAlignment="1">
      <alignment wrapText="1"/>
    </xf>
    <xf numFmtId="0" fontId="6" fillId="0" borderId="0" xfId="0" applyFont="1" applyFill="1" applyAlignment="1">
      <alignment horizontal="left" wrapText="1"/>
    </xf>
    <xf numFmtId="167" fontId="6" fillId="0" borderId="0" xfId="0" applyNumberFormat="1" applyFont="1" applyFill="1" applyAlignment="1">
      <alignment horizontal="right"/>
    </xf>
    <xf numFmtId="165" fontId="6" fillId="0" borderId="0" xfId="0" applyNumberFormat="1" applyFont="1" applyFill="1" applyBorder="1" applyAlignment="1">
      <alignment/>
    </xf>
    <xf numFmtId="165" fontId="6" fillId="0" borderId="0" xfId="0" applyNumberFormat="1" applyFont="1" applyFill="1" applyBorder="1" applyAlignment="1">
      <alignment horizontal="left"/>
    </xf>
    <xf numFmtId="165" fontId="6" fillId="0" borderId="0" xfId="0" applyNumberFormat="1" applyFont="1" applyFill="1" applyAlignment="1">
      <alignment wrapText="1"/>
    </xf>
    <xf numFmtId="165" fontId="6" fillId="0" borderId="0" xfId="0" applyNumberFormat="1" applyFont="1" applyFill="1" applyBorder="1" applyAlignment="1">
      <alignment horizontal="left" wrapText="1"/>
    </xf>
    <xf numFmtId="165" fontId="6" fillId="0" borderId="0" xfId="0" applyNumberFormat="1" applyFont="1" applyFill="1" applyBorder="1" applyAlignment="1">
      <alignment wrapText="1"/>
    </xf>
    <xf numFmtId="0" fontId="5" fillId="0" borderId="0" xfId="0" applyFont="1" applyAlignment="1" quotePrefix="1">
      <alignment/>
    </xf>
    <xf numFmtId="0" fontId="6" fillId="0" borderId="0" xfId="0" applyFont="1" applyBorder="1" applyAlignment="1">
      <alignment wrapText="1"/>
    </xf>
    <xf numFmtId="170" fontId="6" fillId="0" borderId="0" xfId="0" applyNumberFormat="1" applyFont="1" applyAlignment="1">
      <alignment/>
    </xf>
    <xf numFmtId="0" fontId="5" fillId="0" borderId="0" xfId="0" applyFont="1" applyAlignment="1">
      <alignment wrapText="1"/>
    </xf>
    <xf numFmtId="170" fontId="6" fillId="0" borderId="0" xfId="0" applyNumberFormat="1" applyFont="1" applyAlignment="1">
      <alignment horizontal="right"/>
    </xf>
    <xf numFmtId="0" fontId="5" fillId="0" borderId="0" xfId="0" applyFont="1" applyAlignment="1" quotePrefix="1">
      <alignment horizontal="right"/>
    </xf>
    <xf numFmtId="0" fontId="7" fillId="0" borderId="0" xfId="0" applyFont="1" applyAlignment="1" quotePrefix="1">
      <alignment horizontal="right"/>
    </xf>
    <xf numFmtId="170" fontId="6" fillId="0" borderId="0" xfId="0" applyNumberFormat="1" applyFont="1" applyFill="1" applyAlignment="1">
      <alignment vertical="top"/>
    </xf>
    <xf numFmtId="0" fontId="5" fillId="0" borderId="0" xfId="0" applyFont="1" applyFill="1" applyAlignment="1">
      <alignment horizontal="left" indent="1"/>
    </xf>
    <xf numFmtId="165" fontId="6" fillId="0" borderId="0" xfId="0" applyNumberFormat="1" applyFont="1" applyFill="1" applyAlignment="1">
      <alignment vertical="top"/>
    </xf>
    <xf numFmtId="0" fontId="7" fillId="0" borderId="0" xfId="0" applyFont="1" applyAlignment="1">
      <alignment/>
    </xf>
    <xf numFmtId="165" fontId="5" fillId="0" borderId="0" xfId="0" applyNumberFormat="1" applyFont="1" applyAlignment="1">
      <alignment vertical="top" wrapText="1"/>
    </xf>
    <xf numFmtId="0" fontId="6" fillId="0" borderId="0" xfId="0" applyFont="1" applyAlignment="1">
      <alignment horizontal="left"/>
    </xf>
    <xf numFmtId="3" fontId="6" fillId="0" borderId="0" xfId="0" applyNumberFormat="1" applyFont="1" applyAlignment="1">
      <alignment horizontal="left"/>
    </xf>
    <xf numFmtId="170" fontId="5" fillId="0" borderId="0" xfId="0" applyNumberFormat="1" applyFont="1" applyAlignment="1">
      <alignment/>
    </xf>
    <xf numFmtId="0" fontId="5" fillId="0" borderId="0" xfId="0" applyFont="1" applyBorder="1" applyAlignment="1">
      <alignment/>
    </xf>
    <xf numFmtId="0" fontId="5" fillId="0" borderId="0" xfId="0" applyFont="1" applyBorder="1" applyAlignment="1">
      <alignment horizontal="centerContinuous"/>
    </xf>
    <xf numFmtId="0" fontId="6" fillId="0" borderId="0" xfId="0" applyFont="1" applyBorder="1" applyAlignment="1">
      <alignment horizontal="centerContinuous"/>
    </xf>
    <xf numFmtId="165" fontId="6" fillId="0" borderId="0" xfId="0" applyNumberFormat="1" applyFont="1" applyBorder="1" applyAlignment="1">
      <alignment horizontal="centerContinuous" vertical="top" wrapText="1"/>
    </xf>
    <xf numFmtId="165" fontId="6" fillId="0" borderId="0" xfId="0" applyNumberFormat="1" applyFont="1" applyAlignment="1">
      <alignment horizontal="centerContinuous" vertical="top" wrapText="1"/>
    </xf>
    <xf numFmtId="0" fontId="6"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horizontal="left" indent="1"/>
    </xf>
    <xf numFmtId="175" fontId="6" fillId="0" borderId="0" xfId="0" applyNumberFormat="1" applyFont="1" applyAlignment="1">
      <alignment/>
    </xf>
    <xf numFmtId="175" fontId="6" fillId="0" borderId="0" xfId="0" applyNumberFormat="1" applyFont="1" applyAlignment="1">
      <alignment horizontal="right"/>
    </xf>
    <xf numFmtId="170" fontId="6" fillId="0" borderId="0" xfId="0" applyNumberFormat="1" applyFont="1" applyFill="1" applyAlignment="1">
      <alignment horizontal="right" vertical="top"/>
    </xf>
    <xf numFmtId="170" fontId="5" fillId="0" borderId="0" xfId="0" applyNumberFormat="1" applyFont="1" applyAlignment="1">
      <alignment horizontal="right"/>
    </xf>
    <xf numFmtId="170" fontId="7" fillId="0" borderId="0" xfId="0" applyNumberFormat="1" applyFont="1" applyAlignment="1">
      <alignment horizontal="right"/>
    </xf>
    <xf numFmtId="170" fontId="6" fillId="0" borderId="0" xfId="0" applyNumberFormat="1" applyFont="1" applyAlignment="1">
      <alignment vertical="top" wrapText="1"/>
    </xf>
    <xf numFmtId="170" fontId="6" fillId="0" borderId="0" xfId="0" applyNumberFormat="1" applyFont="1" applyAlignment="1">
      <alignment vertical="top"/>
    </xf>
    <xf numFmtId="170" fontId="6" fillId="0" borderId="0" xfId="0" applyNumberFormat="1" applyFont="1" applyAlignment="1">
      <alignment horizontal="center" wrapText="1"/>
    </xf>
    <xf numFmtId="170" fontId="6" fillId="0" borderId="0" xfId="0" applyNumberFormat="1" applyFont="1" applyAlignment="1" quotePrefix="1">
      <alignment horizontal="center"/>
    </xf>
    <xf numFmtId="170" fontId="6" fillId="0" borderId="0" xfId="0" applyNumberFormat="1" applyFont="1" applyAlignment="1">
      <alignment/>
    </xf>
    <xf numFmtId="170" fontId="5" fillId="0" borderId="0" xfId="0" applyNumberFormat="1" applyFont="1" applyAlignment="1">
      <alignment horizontal="center" wrapText="1"/>
    </xf>
    <xf numFmtId="170" fontId="6" fillId="0" borderId="0" xfId="0" applyNumberFormat="1" applyFont="1" applyFill="1" applyAlignment="1">
      <alignment/>
    </xf>
    <xf numFmtId="170" fontId="6" fillId="0" borderId="0" xfId="0" applyNumberFormat="1" applyFont="1" applyFill="1" applyAlignment="1">
      <alignment horizontal="right"/>
    </xf>
    <xf numFmtId="165" fontId="7" fillId="0" borderId="0" xfId="0" applyNumberFormat="1" applyFont="1" applyAlignment="1">
      <alignment vertical="top" wrapText="1"/>
    </xf>
    <xf numFmtId="170" fontId="6" fillId="0" borderId="0" xfId="0" applyNumberFormat="1" applyFont="1" applyBorder="1" applyAlignment="1">
      <alignment horizontal="center" vertical="top" wrapText="1"/>
    </xf>
    <xf numFmtId="165" fontId="6" fillId="0" borderId="0" xfId="0" applyNumberFormat="1" applyFont="1" applyAlignment="1">
      <alignment vertical="top" wrapText="1"/>
    </xf>
    <xf numFmtId="165" fontId="6" fillId="0" borderId="0" xfId="0" applyNumberFormat="1"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399</xdr:row>
      <xdr:rowOff>28575</xdr:rowOff>
    </xdr:from>
    <xdr:ext cx="14678025" cy="962025"/>
    <xdr:sp>
      <xdr:nvSpPr>
        <xdr:cNvPr id="1" name="TextBox 42"/>
        <xdr:cNvSpPr txBox="1">
          <a:spLocks noChangeArrowheads="1"/>
        </xdr:cNvSpPr>
      </xdr:nvSpPr>
      <xdr:spPr>
        <a:xfrm>
          <a:off x="0" y="80467200"/>
          <a:ext cx="14678025" cy="962025"/>
        </a:xfrm>
        <a:prstGeom prst="rect">
          <a:avLst/>
        </a:prstGeom>
        <a:noFill/>
        <a:ln w="9525" cmpd="sng">
          <a:noFill/>
        </a:ln>
      </xdr:spPr>
      <xdr:txBody>
        <a:bodyPr vertOverflow="clip" wrap="square"/>
        <a:p>
          <a:pPr algn="l">
            <a:defRPr/>
          </a:pPr>
          <a:r>
            <a:rPr lang="en-US" cap="none" sz="1200" b="0" i="0" u="none" baseline="0"/>
            <a:t>This program supports applied research for advanced development of biomedical strategies to prevent, treat and assess health consequences from exposure to ionizing radiation. It capitalizes on findings under PE 0602787D8Z, Medical Technology, and from industry and academia to advance novel medical countermeasures into and through pre-clinical studies toward newly licensed products. 
</a:t>
          </a:r>
        </a:p>
      </xdr:txBody>
    </xdr:sp>
    <xdr:clientData/>
  </xdr:oneCellAnchor>
  <xdr:twoCellAnchor>
    <xdr:from>
      <xdr:col>0</xdr:col>
      <xdr:colOff>66675</xdr:colOff>
      <xdr:row>693</xdr:row>
      <xdr:rowOff>142875</xdr:rowOff>
    </xdr:from>
    <xdr:to>
      <xdr:col>8</xdr:col>
      <xdr:colOff>704850</xdr:colOff>
      <xdr:row>704</xdr:row>
      <xdr:rowOff>142875</xdr:rowOff>
    </xdr:to>
    <xdr:sp>
      <xdr:nvSpPr>
        <xdr:cNvPr id="2" name="TextBox 1"/>
        <xdr:cNvSpPr txBox="1">
          <a:spLocks noChangeArrowheads="1"/>
        </xdr:cNvSpPr>
      </xdr:nvSpPr>
      <xdr:spPr>
        <a:xfrm>
          <a:off x="66675" y="140208000"/>
          <a:ext cx="13916025" cy="2200275"/>
        </a:xfrm>
        <a:prstGeom prst="rect">
          <a:avLst/>
        </a:prstGeom>
        <a:solidFill>
          <a:srgbClr val="FFFFFF"/>
        </a:solidFill>
        <a:ln w="9525" cmpd="sng">
          <a:noFill/>
        </a:ln>
      </xdr:spPr>
      <xdr:txBody>
        <a:bodyPr vertOverflow="clip" wrap="square"/>
        <a:p>
          <a:pPr algn="l">
            <a:defRPr/>
          </a:pPr>
          <a:r>
            <a:rPr lang="en-US" cap="none" sz="1200" b="0" i="0" u="none" baseline="0"/>
            <a:t>The majority of programs are Congressionally mandated requirements for medical research.  Congressionally mandated medical requirements were appropriated as part of the Defense Health Program, beginning in Fiscal Year 1999 National Defense Appropriation Act, for specific medical RDT&amp;E projects.  These unique one-time projects were not programmed by the Department.  Program emphasis has been on (1) building a national research infrastructure by funding large, multidisciplinary program projects focused on detection; (2) encouraging innovative approaches to research by funding new ideas and technology with or without supporting preliminary data; and (3) recruiting new, independent investigators for careers in research, as well as more senior investigators new to the research field.  Congressionally directed research in FY 04 includes the following topics: Ovarian Cancer, Breast Cancer, Prostate Cancer, Peer Reviewed Medical Program, Donor Card Blood Demonstration, Computer Assisted Cancer Device, Genetic Cancer, Healthcare Informatics Test Bed, Joint Replacement, Laser Vision Correction, Chronic Myelogenous Leukemia,  Manganese Health, Medical Error Reduction Initiative, Muscular Dystrophy, Myeloproliferative Disorders, Neurogenetic and Computational Genomics, Opthalmology Training and Education, Periscopic Surgery Project, Portable Remote Medical Collection and Relay Capability, Preventive Medicine for Prostate Cancer, Spinal Cord Injury, Tuberous Sclerosis Complex, Type 2 Diabetes, Volume Angio CAT, Molecular Medicine, and Muscle Research.
</a:t>
          </a:r>
        </a:p>
      </xdr:txBody>
    </xdr:sp>
    <xdr:clientData/>
  </xdr:twoCellAnchor>
  <xdr:oneCellAnchor>
    <xdr:from>
      <xdr:col>0</xdr:col>
      <xdr:colOff>114300</xdr:colOff>
      <xdr:row>814</xdr:row>
      <xdr:rowOff>0</xdr:rowOff>
    </xdr:from>
    <xdr:ext cx="9258300" cy="28575"/>
    <xdr:sp>
      <xdr:nvSpPr>
        <xdr:cNvPr id="3" name="TextBox 4"/>
        <xdr:cNvSpPr txBox="1">
          <a:spLocks noChangeArrowheads="1"/>
        </xdr:cNvSpPr>
      </xdr:nvSpPr>
      <xdr:spPr>
        <a:xfrm>
          <a:off x="114300" y="164268150"/>
          <a:ext cx="92583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891</xdr:row>
      <xdr:rowOff>47625</xdr:rowOff>
    </xdr:from>
    <xdr:ext cx="13125450" cy="2867025"/>
    <xdr:sp>
      <xdr:nvSpPr>
        <xdr:cNvPr id="4" name="TextBox 5"/>
        <xdr:cNvSpPr txBox="1">
          <a:spLocks noChangeArrowheads="1"/>
        </xdr:cNvSpPr>
      </xdr:nvSpPr>
      <xdr:spPr>
        <a:xfrm>
          <a:off x="0" y="179717700"/>
          <a:ext cx="13125450" cy="2867025"/>
        </a:xfrm>
        <a:prstGeom prst="rect">
          <a:avLst/>
        </a:prstGeom>
        <a:noFill/>
        <a:ln w="9525" cmpd="sng">
          <a:noFill/>
        </a:ln>
      </xdr:spPr>
      <xdr:txBody>
        <a:bodyPr vertOverflow="clip" wrap="square"/>
        <a:p>
          <a:pPr algn="l">
            <a:defRPr/>
          </a:pPr>
          <a:r>
            <a:rPr lang="en-US" cap="none" sz="1200" b="0" i="0" u="none" baseline="0"/>
            <a:t>The MHS centrally-managed, IM/IT program includes the following major IT initiatives:  1) the Composite Health Care System (CHCS) II, an Acquisition Category IAM program, included in the Military Computerized Patient Record (CPR) initiative, which integrates patient data from different times, providers and sites of care which will contain a Service member's life-long medical record of all illnesses and injuries of the patient, care and inoculations received and exposure to different hazards; 2) Theater Medical Information Program (TMIP), a seamless, interoperable medical system, designed to support theater health services across all echelons of care; and 3) Defense Medical Logistics Standard System (DMLSS), an ACAT I system in sustainment, which is designed to support cataloging, customer logistics, hospital facility operations, property accounting, maintenance of biomedical devices, purchasing and contracting, and inventory management.  The Central IM/IT Program also contains the following ACAT III initiatives: Executive Information/Decision Support (EI/DS), the Defense Medical Human Resources System (internet), the Patient Accounting System (PAS)/Third Party Outpatient Collections System (TPOCS), Defense Blood Standard System (DBSS), the Defense Occupational and Environmental Health Readiness System (DOEHRS), TRICARE On Line (TOL), Enterprise Wide Scheduling and Registration (EWS-R), the Transportation Command (TRANSCOM) Regulating and Command and Control Evacuation System (TRAC2ES), and Expense Assignment System (EAS) IV.  Joint Plan for the Electronic Health Record (JPEHR),  a joint DoD/VA sharing initiative, is also included in the Central IM/IT Program for the DoD portion of this effort.
The Navy Medical Service is responsible for funding the development required for systems such as Shipboard Medical Immunization Tracking and Ophthalmic Production Systems.  Integration between DHP components ensure there is no developmental overlap within the DHP.
</a:t>
          </a:r>
        </a:p>
      </xdr:txBody>
    </xdr:sp>
    <xdr:clientData/>
  </xdr:oneCellAnchor>
  <xdr:oneCellAnchor>
    <xdr:from>
      <xdr:col>0</xdr:col>
      <xdr:colOff>0</xdr:colOff>
      <xdr:row>879</xdr:row>
      <xdr:rowOff>190500</xdr:rowOff>
    </xdr:from>
    <xdr:ext cx="13154025" cy="2286000"/>
    <xdr:sp>
      <xdr:nvSpPr>
        <xdr:cNvPr id="5" name="TextBox 6"/>
        <xdr:cNvSpPr txBox="1">
          <a:spLocks noChangeArrowheads="1"/>
        </xdr:cNvSpPr>
      </xdr:nvSpPr>
      <xdr:spPr>
        <a:xfrm>
          <a:off x="0" y="177460275"/>
          <a:ext cx="13154025" cy="2286000"/>
        </a:xfrm>
        <a:prstGeom prst="rect">
          <a:avLst/>
        </a:prstGeom>
        <a:noFill/>
        <a:ln w="9525" cmpd="sng">
          <a:noFill/>
        </a:ln>
      </xdr:spPr>
      <xdr:txBody>
        <a:bodyPr vertOverflow="clip" wrap="square"/>
        <a:p>
          <a:pPr algn="l">
            <a:defRPr/>
          </a:pPr>
          <a:r>
            <a:rPr lang="en-US" cap="none" sz="1200" b="0" i="0" u="none" baseline="0"/>
            <a:t>The budgeted program for the DHP, RDT&amp;E appropriation resulted from a funding realignment within the Department to fund centrally-managed information technology development, test and evaluation efforts with RDT&amp;E funds.  Funds were transferred to Defense Health Program (DHP) RDT&amp;E across the Program Memorandum Objective (POM) from DHP Operation and Maintenance and DHP Procurement appropriations beginning in FY 2001.  In addition, various Congressional Adds are received for Information Technology in the year of execution.
The Military Health System (MHS) centrally-managed Information Management/Information Technology (IM/IT) Program incorporates the Medical Program Guidance, the MHS IM/IT Strategic Plan which is directly linked to the overall MHS Strategic Plan; to support military medical readiness and MHS optimization.  The MHS IM/IT Program ensures compliance with the MHS Operational Architecture through a mapping of all system requirements to one of the four MHS core business processes (Manage the Business, Access to Care, Population Health Management, and Provision of Health Services).  The enterprise strategy, which creates a prioritized Portfolio of requirements, incorporates reengineering and business process improvements, use of innovative acquisition techniques, integration of commercial off-the-shelf products as well as modular development, where necessary; and integration and/or elimination of legacy systems.
</a:t>
          </a:r>
        </a:p>
      </xdr:txBody>
    </xdr:sp>
    <xdr:clientData/>
  </xdr:oneCellAnchor>
  <xdr:oneCellAnchor>
    <xdr:from>
      <xdr:col>0</xdr:col>
      <xdr:colOff>28575</xdr:colOff>
      <xdr:row>514</xdr:row>
      <xdr:rowOff>47625</xdr:rowOff>
    </xdr:from>
    <xdr:ext cx="13706475" cy="5343525"/>
    <xdr:sp>
      <xdr:nvSpPr>
        <xdr:cNvPr id="6" name="TextBox 1"/>
        <xdr:cNvSpPr txBox="1">
          <a:spLocks noChangeArrowheads="1"/>
        </xdr:cNvSpPr>
      </xdr:nvSpPr>
      <xdr:spPr>
        <a:xfrm>
          <a:off x="28575" y="104308275"/>
          <a:ext cx="13706475" cy="5343525"/>
        </a:xfrm>
        <a:prstGeom prst="rect">
          <a:avLst/>
        </a:prstGeom>
        <a:noFill/>
        <a:ln w="9525" cmpd="sng">
          <a:noFill/>
        </a:ln>
      </xdr:spPr>
      <xdr:txBody>
        <a:bodyPr vertOverflow="clip" wrap="square"/>
        <a:p>
          <a:pPr algn="l">
            <a:defRPr/>
          </a:pPr>
          <a:r>
            <a:rPr lang="en-US" cap="none" sz="1200" b="0" i="0" u="none" baseline="0">
              <a:latin typeface="Courier New"/>
              <a:ea typeface="Courier New"/>
              <a:cs typeface="Courier New"/>
            </a:rPr>
            <a:t>The Air Force Medical Service has realigned Defense Health Program (DHP), Operation and Maintenance funding to the DHP, Research, Development, Test and evaluation (RDT&amp;E) appropriation in Fiscal Year (FY) 2006</a:t>
          </a:r>
          <a:r>
            <a:rPr lang="en-US" cap="none" sz="1200" b="0" i="0" u="none" baseline="30000">
              <a:latin typeface="Courier New"/>
              <a:ea typeface="Courier New"/>
              <a:cs typeface="Courier New"/>
            </a:rPr>
            <a:t> </a:t>
          </a:r>
          <a:r>
            <a:rPr lang="en-US" cap="none" sz="1200" b="0" i="0" u="none" baseline="0">
              <a:latin typeface="Courier New"/>
              <a:ea typeface="Courier New"/>
              <a:cs typeface="Courier New"/>
            </a:rPr>
            <a:t>and out.  The RDT&amp;E program supports the Air Force Surgeon General's (AFSG's) vision for medical modernization as stated in the US Air Force Medical Service FY 06 - 11 Medical Annual Planning and Programming Guidance, July 29, 2003.  This action also supports the capabilities and objectives outlined in the AFMS Concept document for medical modernization in the areas of 1) Ensure a Fit and Healthy Force; 2) Prevent Casualties; 3) Restore Health; 4) Enhance Human Performance.  Specific examples of validated Surgeon General’s Requirements for Operational Capabilities Council (SGROCC) initiatives within the CONOPS areas include: Epidemic Outbreak Surveillance (EOS) and Clinical Research Program. Specific examples of validated SGROCC new initiatives  include: Supervision, Transcutaneous Blood Analyzer, Development of Field-Deployable Cardiopulmonary Support Device, Micro array Automation/Gene Expression, and Genetic, Genomic, and Proteinomics to Improve Clinical Care.  
The Texas Research Institute for Environmental Studies and AFIERA partnered in a joint environmental research program to address environmental health issues facing the southwest border region of the U.S. and DoD industrial facilities.  Clinical Research promotes and conducts biomedical research for general medical education in support of aerospace expeditionary operations and military families at 9 research sites to include 3 active animal laboratories, monitoring the adequate protection of the rights of human subjects and the safety of all subjects involved in clinical investigations and the quality and integrity of the resulting data submitted to the FDA.  
Epidemic Outbreak Surveillance (EOS) is an integrated system to accelerate informed decisions involving infectious diseases. FY 02 - FY 04 research funding (&gt;$10M) was received from the Defense Threat Reduction Agency and Line Air Force for applied research and development.  In FY 05 DoD is planning to provide $5M under the Advanced Concepts Technology Demonstration program.  DHP RDT&amp;E funding is used to effectively continue the necessary medical research and application to design and improve genomic biotechnology aimed to transition into the AFMS.  Program will work to evaluate the feasibility of the ACDT concept toward application for AFMS biotechnology and use for operational medicine.  
Clinical Research Program promotes/conducts biomedical research and medical education in support of aerospace expeditionary operations and military families and ensures protection of subjects when participating in research projects.  Funding for applied research focused toward specific physical and mental effectiveness of AF personnel as well as public health and epidemiological technologies.  Clinical Research Program supports the transition of basic research into applied biomedical solutions.  The AF conducts Clinical Investigation activities at 9 research sites, 3 with active animal laboratories, which align current research program with HAF Requirements and MAJCOM programmed clinical research requirements.
Program increases between FY05 and FY06 are predominately associated with Epidemic Outbreak Surveillance program.
</a:t>
          </a:r>
        </a:p>
      </xdr:txBody>
    </xdr:sp>
    <xdr:clientData/>
  </xdr:oneCellAnchor>
  <xdr:twoCellAnchor>
    <xdr:from>
      <xdr:col>0</xdr:col>
      <xdr:colOff>9525</xdr:colOff>
      <xdr:row>722</xdr:row>
      <xdr:rowOff>19050</xdr:rowOff>
    </xdr:from>
    <xdr:to>
      <xdr:col>8</xdr:col>
      <xdr:colOff>657225</xdr:colOff>
      <xdr:row>747</xdr:row>
      <xdr:rowOff>19050</xdr:rowOff>
    </xdr:to>
    <xdr:sp>
      <xdr:nvSpPr>
        <xdr:cNvPr id="7" name="TextBox 3"/>
        <xdr:cNvSpPr txBox="1">
          <a:spLocks noChangeArrowheads="1"/>
        </xdr:cNvSpPr>
      </xdr:nvSpPr>
      <xdr:spPr>
        <a:xfrm>
          <a:off x="9525" y="145884900"/>
          <a:ext cx="13925550" cy="5000625"/>
        </a:xfrm>
        <a:prstGeom prst="rect">
          <a:avLst/>
        </a:prstGeom>
        <a:solidFill>
          <a:srgbClr val="FFFFFF"/>
        </a:solidFill>
        <a:ln w="9525" cmpd="sng">
          <a:noFill/>
        </a:ln>
      </xdr:spPr>
      <xdr:txBody>
        <a:bodyPr vertOverflow="clip" wrap="square"/>
        <a:p>
          <a:pPr algn="l">
            <a:defRPr/>
          </a:pPr>
          <a:r>
            <a:rPr lang="en-US" cap="none" sz="1200" b="0" i="0" u="none" baseline="0"/>
            <a:t>The Air Force Service has transferred funding to DHP RDT&amp;E from DHP Operation and Maintenance appropriation beginning in Fiscal Year 2006 and out to the Epidemic Outbreak Surveillance (EOS) program.  The program is an integrated system for informed decision management involving infectious diseases, diagnostics and bioinformatics.  EOS provides a "dual use" functionality/capability for the AF and ultimately DoD because the technologies and information that result are seamlessly built into the medical care system.  What will be introduced and operationalized with EOS is (1) real-time (2 hour) diagnostic capability for on target diagnosis and treatment; (2) rapid dissemination of decision quality information to all layers of medical care and command.  The other value is that EOS brings a prototype biosurveillance (some say biodefense) capability to be looking continually for the zebra (unusual occurrence of disease) in the sea of day to day illness that presents just as most of the usual illnesses present (i.e. hundreds of respiratory illness present like the "flu" and they may in fact be flu or anthrax, etc.).    Epidemic Outbreak Surveillance (EOS) is a systems of systems programmed to establish an operational prototype biodefense system and validate the performance of the system within real world outbreaks of infectious respiratory disease. Six technology domains must be integrated to assemble and operate the EOS system.  Three of these domains represent deliverable capabilities from the EOS system. Advanced diagnostic platforms detect small numbers of pathogen genomes, simultaneously differentiates among diverse viral and bacterial pathogens, and operates in near real time. Complementary platforms address genetic fingerprints of pathogens and signature immune responses of exposed or infected individuals. Advanced epidemiology leverages gold standard methodologies and technologies (DoD Global Emergent Infections Surveillance, GEIS). The EOS real world testbed leverages recurrent outbreaks of Acute Respiratory Disease among basic military trainees at Lackland AFB. Integrated diagnostics and informatics capabilities of EOS are validated with respect to providing advanced situational awareness and decision quality information to stakeholders.   The other three domains represent enabling capabilities of the EOS system. Network IT provides integration of advanced diagnostics and medical data sets for a coherent interface to the system end users. Bioinformatics is essential for design of advanced pathogen- and host-based diagnostics, and to transform large data sets to decision-quality information. The ethical, legal and social issues (ELSI) component of the EOS system proactively addresses issues that might otherwise compromise the capability to transition EOS product(s) to the warfighter community.  The EOS program leverages government and commercial off-the-shelf technologies (GOTS and COTS) at every point of implementation, with R&amp;D applications starting at TRL 4 to 5 (2002). The current level of integration and T&amp;E experience to date raise EOS technologies TRL 5 to 7 (2004). Selection for a three year ACTD and Transition Year should end with all system components at TRL 7 to 9.  EOS complements the much larger investments currently made in DoD biological defense systems and capabilities. EOS does *not* duplicate or replace other approaches that emphasize: arrays of biological point detectors and air/water/surface sampling strategies; syndromic surveillance of centralized medical data records; and unconventional surveillance measures (OTC sales, school absences, video cough counting, etc.).  EOS focuses on the local command, leveraging data acquisition and analysis on site, and directing results as immediate advantages to the local Command.  At the same time, analytical results (not large data arrays) from the local EOS installation are readily piped up into neighboring regional or national surveillance operations. 
</a:t>
          </a:r>
        </a:p>
      </xdr:txBody>
    </xdr:sp>
    <xdr:clientData/>
  </xdr:twoCellAnchor>
  <xdr:oneCellAnchor>
    <xdr:from>
      <xdr:col>0</xdr:col>
      <xdr:colOff>0</xdr:colOff>
      <xdr:row>905</xdr:row>
      <xdr:rowOff>171450</xdr:rowOff>
    </xdr:from>
    <xdr:ext cx="13268325" cy="2343150"/>
    <xdr:sp>
      <xdr:nvSpPr>
        <xdr:cNvPr id="8" name="TextBox 7"/>
        <xdr:cNvSpPr txBox="1">
          <a:spLocks noChangeArrowheads="1"/>
        </xdr:cNvSpPr>
      </xdr:nvSpPr>
      <xdr:spPr>
        <a:xfrm>
          <a:off x="0" y="182641875"/>
          <a:ext cx="13268325" cy="2343150"/>
        </a:xfrm>
        <a:prstGeom prst="rect">
          <a:avLst/>
        </a:prstGeom>
        <a:noFill/>
        <a:ln w="9525" cmpd="sng">
          <a:noFill/>
        </a:ln>
      </xdr:spPr>
      <xdr:txBody>
        <a:bodyPr vertOverflow="clip" wrap="square"/>
        <a:p>
          <a:pPr algn="l">
            <a:defRPr/>
          </a:pPr>
          <a:r>
            <a:rPr lang="en-US" cap="none" sz="1200" b="0" i="0" u="none" baseline="0"/>
            <a:t>The Air Force Medical Service's programs resulted from a funding realignment to Defense Health Program (DHP) RDT&amp;E from the DHP Operation and Maintenance appropriations beginning in Fiscal Year 2006 and out.  The Information Management/Information Technology (IM/IT) Program incorporates the Air Force Transformation Flight Plan, Air Force CONOPS, and Air Force Medical Service Concept Document, which aligns to DoD Medical Program Guidance, the MHS IM/IT is linked to the overall MHS Strategic Plan; to support military medical readiness and MHS optimization.  The AFMS IM/IT Modernization Program ensures compliance with the MHS Operational Architecture through the Strategic Plan which is a mapping of all system requirements to one of the four AFMS core capabilities: 1) Ensure a Fit and Healthy Force; 2) Prevent Casualties; 3) Restore Health; 4) Enhance Human Performance; and to provide for enabling services supporting and connecting these capabilities in the arena of software integration in accordance with the Air Force Enterprise Architecture end-state as defined by the Air Force Integrated Framework within the Global Combat Support Services (GCSS) data services construct.  The enterprise strategy, which creates a prioritized Portfolio of requirements, incorporates reengineering and business process improvements, use of innovative acquisition techniques, integration of commercial off-the-shelf products as well as modular development, where necessary; and integration and/or elimination of legacy systems.
</a:t>
          </a:r>
        </a:p>
      </xdr:txBody>
    </xdr:sp>
    <xdr:clientData/>
  </xdr:oneCellAnchor>
  <xdr:oneCellAnchor>
    <xdr:from>
      <xdr:col>0</xdr:col>
      <xdr:colOff>57150</xdr:colOff>
      <xdr:row>925</xdr:row>
      <xdr:rowOff>0</xdr:rowOff>
    </xdr:from>
    <xdr:ext cx="13163550" cy="4991100"/>
    <xdr:sp>
      <xdr:nvSpPr>
        <xdr:cNvPr id="9" name="TextBox 8"/>
        <xdr:cNvSpPr txBox="1">
          <a:spLocks noChangeArrowheads="1"/>
        </xdr:cNvSpPr>
      </xdr:nvSpPr>
      <xdr:spPr>
        <a:xfrm>
          <a:off x="57150" y="186470925"/>
          <a:ext cx="13163550" cy="4991100"/>
        </a:xfrm>
        <a:prstGeom prst="rect">
          <a:avLst/>
        </a:prstGeom>
        <a:noFill/>
        <a:ln w="9525" cmpd="sng">
          <a:noFill/>
        </a:ln>
      </xdr:spPr>
      <xdr:txBody>
        <a:bodyPr vertOverflow="clip" wrap="square"/>
        <a:p>
          <a:pPr algn="l">
            <a:defRPr/>
          </a:pPr>
          <a:r>
            <a:rPr lang="en-US" cap="none" sz="1200" b="0" i="0" u="none" baseline="0"/>
            <a:t>The Air Force Medical Service centrally-managed, IM/IT modernization program includes the following IT initiatives:  webification and redevelopment of all client-server applications for migration to the Air Force Portal, creation of the Environmental, Safety and Occupational Health management information system, and continued major development efforts (currently funded with O&amp;M) to construct the Integrated Clinical Database - Air Force, in addition to building and transitioning web applications to the Air Force Portal as solutions to the existing validated requirements generating more than $30M in other software development funding requirements over the program 06-11 life-cycle.  The Integrated Clinical Database offers the following capabilities: Enterprise Application Integration (EAI) lays the foundation to get various "stovepipe" systems to share information and processing power.  It does so by providing the ability to integrate not only data but also methods and objects.  This adds “intelligence” to the ICDB translating to agile functionality and rapid deployment that benefits the enterprise as a whole while leveraging low cost grass root capabilities designed and developed by the users.  EAI for the ICDB translates to more robust capabilities, more data where it is needed and decision support in a timely manner allowing the ICDB to provide solutions to validated Air Force Medical requirements such as a more robust immunization and personnel readiness tracking application.  Data Analysis Capability:  The ICDB provides an operational data store that allows for automated capabilities not found in existing source databases.  This is achieved through ease of integration allowing development efforts to focus on the user’s needs vs. the technical requirements to extract the data.  The capabilities are largely clinical and operational in nature but open the door to population and business management.  Through the use of data analysis, the ICDB as a clinical technology development platform and test bed can provide the basis for additional  capabilities that will give tools to non-clinicians to enhance their abilities to increase the health of patient populations and business operations.  The adoption of several key technologies expands the infrastructure to support development of clinical and business tools for all types of healthcare workers.  Microsoft’s .Net framework incorporated in architecture specifically designed by the ICDB PO eases the integration of functionality onto one platform.  This equates to substantially lower costs and much more rapid deployment of capabilities.  Implementation of a common data standard XML provides secure and simple access to data from existing and future automated systems for requirements not yet known.  Enhanced Hardware Capacity:  With the ever growing demand for new capabilities in the ICDB, enhancing the current configuration provides long term capacity to meet these needs.  As the ICDB becomes the standard platform of choice for systems development, providing the necessary hardware infrastructure is crucial to keeping the platform available for efforts as they are completed.  Future applications are expected to make novel use of data elements currently not in production like images and video to support validated Air Force telehealth and telemedicine requirements. AF Family of Web Applications (AFMWAP) supports the research, development, test and evaluation of AF Medical Service web-based software requirements.  Efforts include conversion of existing client-server based applications to cost-effective web-based solutions as well as new software development from approved requirements.  Conversion of existing applications consolidates disparate systems into enterprise-wide applications.  Benefits include significant savings over client-server systems, improved access to information by all levels of leadership, and vastly improved security.  In addition AFMWAP directly supports DoD and AF guidance and policy for IT Services Consolidation. 
</a:t>
          </a:r>
        </a:p>
      </xdr:txBody>
    </xdr:sp>
    <xdr:clientData/>
  </xdr:oneCellAnchor>
  <xdr:oneCellAnchor>
    <xdr:from>
      <xdr:col>0</xdr:col>
      <xdr:colOff>0</xdr:colOff>
      <xdr:row>942</xdr:row>
      <xdr:rowOff>190500</xdr:rowOff>
    </xdr:from>
    <xdr:ext cx="13115925" cy="1800225"/>
    <xdr:sp>
      <xdr:nvSpPr>
        <xdr:cNvPr id="10" name="TextBox 9"/>
        <xdr:cNvSpPr txBox="1">
          <a:spLocks noChangeArrowheads="1"/>
        </xdr:cNvSpPr>
      </xdr:nvSpPr>
      <xdr:spPr>
        <a:xfrm>
          <a:off x="0" y="190061850"/>
          <a:ext cx="13115925" cy="1800225"/>
        </a:xfrm>
        <a:prstGeom prst="rect">
          <a:avLst/>
        </a:prstGeom>
        <a:noFill/>
        <a:ln w="9525" cmpd="sng">
          <a:noFill/>
        </a:ln>
      </xdr:spPr>
      <xdr:txBody>
        <a:bodyPr vertOverflow="clip" wrap="square"/>
        <a:p>
          <a:pPr algn="l">
            <a:defRPr/>
          </a:pPr>
          <a:r>
            <a:rPr lang="en-US" cap="none" sz="1000" b="0" i="0" u="none" baseline="0"/>
            <a:t/>
          </a:r>
        </a:p>
      </xdr:txBody>
    </xdr:sp>
    <xdr:clientData/>
  </xdr:oneCellAnchor>
  <xdr:oneCellAnchor>
    <xdr:from>
      <xdr:col>0</xdr:col>
      <xdr:colOff>0</xdr:colOff>
      <xdr:row>16</xdr:row>
      <xdr:rowOff>123825</xdr:rowOff>
    </xdr:from>
    <xdr:ext cx="14678025" cy="3990975"/>
    <xdr:sp>
      <xdr:nvSpPr>
        <xdr:cNvPr id="11" name="TextBox 10"/>
        <xdr:cNvSpPr txBox="1">
          <a:spLocks noChangeArrowheads="1"/>
        </xdr:cNvSpPr>
      </xdr:nvSpPr>
      <xdr:spPr>
        <a:xfrm>
          <a:off x="0" y="3324225"/>
          <a:ext cx="14678025" cy="3990975"/>
        </a:xfrm>
        <a:prstGeom prst="rect">
          <a:avLst/>
        </a:prstGeom>
        <a:noFill/>
        <a:ln w="9525" cmpd="sng">
          <a:noFill/>
        </a:ln>
      </xdr:spPr>
      <xdr:txBody>
        <a:bodyPr vertOverflow="clip" wrap="square"/>
        <a:p>
          <a:pPr algn="l">
            <a:defRPr/>
          </a:pPr>
          <a:r>
            <a:rPr lang="en-US" cap="none" sz="1200" b="0" i="0" u="none" baseline="0"/>
            <a:t>This program element supports basic medical research at the Uniformed Services University of the Health Sciences (USUHS) and provides the only programmed research funds received by the University.  In addition, it facilitates the recruitment and retention of faculty; supports unique research training for military medical students and resident fellows; and allows the University`s faculty researchers to collect pilot data in order to secure research funds from extramural sources (estimated $25-$30 million annually).  Eighty to 100 intramural research projects are active each year, including 20-25 new starts.   Projects are funded on a peer-reviewed, competitive basis.   Results from these studies contribute to the fund of knowledge intended to enable technical approaches and investment strategies within Defense Science and Technology (S&amp;T) programs.
The ILIR program at USUHS is designed to answer fundamental questions of importance to the military medical mission of the Department of Defense in the areas of Combat Casualty Care (CCC), Infectious Diseases (ID), and Military Operational Medicine (MOM).  The portfolio of research projects will vary annually because this research is investigator-initiated. Examples of typical research efforts are: 
Combat Casualty Care:  Ischemia and reperfusion injury, traumatic brain and peripheral nerve injury, neural control of pain, endotoxic shock, cryotherapy, malignant hyperthermia, inflammation, and wound healing.  
Infectious Diseases:  Immunology and molecular biology of bacterial, viral and parasitic disease threats to military operations.  These threats include scrub typhus; E. coli and their shiga toxins; HIV, HTLV-1, strongyloides, gonorrhea, streptococcus, staphylococcus, hepatitis A, helicobacter pylori, typhoid, malaria, and bartonellosis.
Military Operational Medicine:  Sustainment of individual performance; mapping and managing deployment and operational stressors; cognitive enhancement; and military &amp; medical training readiness.</a:t>
          </a:r>
        </a:p>
      </xdr:txBody>
    </xdr:sp>
    <xdr:clientData/>
  </xdr:oneCellAnchor>
  <xdr:twoCellAnchor>
    <xdr:from>
      <xdr:col>0</xdr:col>
      <xdr:colOff>66675</xdr:colOff>
      <xdr:row>73</xdr:row>
      <xdr:rowOff>76200</xdr:rowOff>
    </xdr:from>
    <xdr:to>
      <xdr:col>8</xdr:col>
      <xdr:colOff>1152525</xdr:colOff>
      <xdr:row>101</xdr:row>
      <xdr:rowOff>114300</xdr:rowOff>
    </xdr:to>
    <xdr:sp>
      <xdr:nvSpPr>
        <xdr:cNvPr id="12" name="TextBox 11"/>
        <xdr:cNvSpPr txBox="1">
          <a:spLocks noChangeArrowheads="1"/>
        </xdr:cNvSpPr>
      </xdr:nvSpPr>
      <xdr:spPr>
        <a:xfrm>
          <a:off x="66675" y="14678025"/>
          <a:ext cx="14363700" cy="5638800"/>
        </a:xfrm>
        <a:prstGeom prst="rect">
          <a:avLst/>
        </a:prstGeom>
        <a:solidFill>
          <a:srgbClr val="FFFFFF"/>
        </a:solidFill>
        <a:ln w="9525" cmpd="sng">
          <a:noFill/>
        </a:ln>
      </xdr:spPr>
      <xdr:txBody>
        <a:bodyPr vertOverflow="clip" wrap="square"/>
        <a:p>
          <a:pPr algn="l">
            <a:defRPr/>
          </a:pPr>
          <a:r>
            <a:rPr lang="en-US" cap="none" sz="1200" b="0" i="0" u="sng" baseline="0">
              <a:latin typeface="Courier New"/>
              <a:ea typeface="Courier New"/>
              <a:cs typeface="Courier New"/>
            </a:rPr>
            <a:t>Infectious Diseases</a:t>
          </a:r>
          <a:r>
            <a:rPr lang="en-US" cap="none" sz="1200" b="0" i="0" u="none" baseline="0">
              <a:latin typeface="Courier New"/>
              <a:ea typeface="Courier New"/>
              <a:cs typeface="Courier New"/>
            </a:rPr>
            <a:t>:  Representative projects will include epidemiological studies of scrub typhus in the Republic of Maldives;   a study of the pathology of infectious diarrhea in monkeys; several studies on leishmaniasis, including transmittal vectors and autosomal resistance mechanisms; an investigation of shigella virulence; analysis of the shiga toxins of E. coli; and several studies of the cellular mechanisms of influenza, malaria, and H. pylori.
These projects all supported the essential military mission by advancing our understanding both the transmission and the internal mechanisms of a spectrum of pernicious and/or common diseases that may be faced by warfighters both at home and abroad.  In turn, that understanding opens avenues to better control, diagnosis, and treatment of both natural and manmade biological threats.  ($0.333 million)
</a:t>
          </a:r>
          <a:r>
            <a:rPr lang="en-US" cap="none" sz="1200" b="0" i="0" u="sng" baseline="0">
              <a:latin typeface="Courier New"/>
              <a:ea typeface="Courier New"/>
              <a:cs typeface="Courier New"/>
            </a:rPr>
            <a:t>Military Operational Medicine:</a:t>
          </a:r>
          <a:r>
            <a:rPr lang="en-US" cap="none" sz="1200" b="0" i="0" u="none" baseline="0">
              <a:latin typeface="Courier New"/>
              <a:ea typeface="Courier New"/>
              <a:cs typeface="Courier New"/>
            </a:rPr>
            <a:t>   Representative projects include the following:  An exploration of electrochemical processes in the amygdala, which has partially characterized a mechanism that appears important in the formation and consolidation of emotional memory, will proceed to identify possible mechanisms to protect against adrenergic impairment induced by traumatic stress.  A examination of the effects of stress on the suppression of the immune system will include examination of genetic factors that may affect the level and specific nature of impairment.   An ongoing rat study of the relations among stress, nicotine, and the effects of using other drugs will investigate effects specific to three common psychiatric illnesses, with special attention to the effects of gender differences.   Several projects will investigate mechanisms of the brain to uncover potential enhancement and protection strategies against neurological damage from stress, neurochemicals, and other potential weapons or environmental factors.
These studies support the essential military mission by increasing our understanding of and ability to manipulate the physiological mechanisms of stress and immunity, human sleep and seasonal cycles, and neurological changes necessary to short- and long-term memory.  Their discoveries should enable warfighters to stay awake longer with fewer detriments to performance; lead to better strategies for enhancing and preserving memory and reasoning capabilities under battle conditions; help understand and ultimately prevent and treat neurospsychiatric illnesses such as depression and PTSD; and assist deployed troops and their families better prepare for and contend with common, significant stressors. ($1.022 million)
</a:t>
          </a:r>
          <a:r>
            <a:rPr lang="en-US" cap="none" sz="1200" b="0" i="0" u="sng" baseline="0">
              <a:latin typeface="Courier New"/>
              <a:ea typeface="Courier New"/>
              <a:cs typeface="Courier New"/>
            </a:rPr>
            <a:t>Combat Casualty Care:</a:t>
          </a:r>
          <a:r>
            <a:rPr lang="en-US" cap="none" sz="1200" b="0" i="0" u="none" baseline="0">
              <a:latin typeface="Courier New"/>
              <a:ea typeface="Courier New"/>
              <a:cs typeface="Courier New"/>
            </a:rPr>
            <a:t>  Representative studies include an ongoing investigation of signal transduction that has now identified two antibodies pinpointing the mu opioid receptor in the brain, an essential step to understanding the mechanism of opiate effects on pain relief and neural functioning.   A family of controlled studies of individuals susceptible to malignant hyperthermia (MH) will pursue genetic markers; new, noninvasive diagnostic tests; and a lactate-based mechanism that may explain the sudden, severe symptoms, similar to heat stroke, that such individuals can experience under physical stress.  Two studies of traumatic brain injury will look at different means of protecting against further, permanent damage post-injury.  A study of ischemia will look for protective mechanisms against further injury post-wounding.
These studies support the essential military mission by further exploring the mechanism of pain control for an established treatment; providing the groundwork for effective treatments to limit nerve damage and encourage regeneration; and identifying a possible cause of life-threatening complications of the combination of exertion and injury common under heavy battle conditions. ($1.025 million)</a:t>
          </a:r>
          <a:r>
            <a:rPr lang="en-US" cap="none" sz="1000" b="0" i="0" u="none" baseline="0">
              <a:latin typeface="Courier New"/>
              <a:ea typeface="Courier New"/>
              <a:cs typeface="Courier New"/>
            </a:rPr>
            <a:t>
</a:t>
          </a:r>
        </a:p>
      </xdr:txBody>
    </xdr:sp>
    <xdr:clientData/>
  </xdr:twoCellAnchor>
  <xdr:twoCellAnchor>
    <xdr:from>
      <xdr:col>0</xdr:col>
      <xdr:colOff>66675</xdr:colOff>
      <xdr:row>69</xdr:row>
      <xdr:rowOff>0</xdr:rowOff>
    </xdr:from>
    <xdr:to>
      <xdr:col>8</xdr:col>
      <xdr:colOff>1171575</xdr:colOff>
      <xdr:row>71</xdr:row>
      <xdr:rowOff>114300</xdr:rowOff>
    </xdr:to>
    <xdr:sp>
      <xdr:nvSpPr>
        <xdr:cNvPr id="13" name="TextBox 12"/>
        <xdr:cNvSpPr txBox="1">
          <a:spLocks noChangeArrowheads="1"/>
        </xdr:cNvSpPr>
      </xdr:nvSpPr>
      <xdr:spPr>
        <a:xfrm>
          <a:off x="66675" y="13801725"/>
          <a:ext cx="14382750" cy="514350"/>
        </a:xfrm>
        <a:prstGeom prst="rect">
          <a:avLst/>
        </a:prstGeom>
        <a:solidFill>
          <a:srgbClr val="FFFFFF"/>
        </a:solidFill>
        <a:ln w="9525" cmpd="sng">
          <a:noFill/>
        </a:ln>
      </xdr:spPr>
      <xdr:txBody>
        <a:bodyPr vertOverflow="clip" wrap="square"/>
        <a:p>
          <a:pPr algn="l">
            <a:defRPr/>
          </a:pPr>
          <a:r>
            <a:rPr lang="en-US" cap="none" sz="1200" b="0" i="0" u="none" baseline="0"/>
            <a:t>Not applicable.  In FY 2005, ILIR research at the Uniformed Services University for the Health Sciences was funded through the Office of Naval Research (PE 0601152N).</a:t>
          </a:r>
        </a:p>
      </xdr:txBody>
    </xdr:sp>
    <xdr:clientData/>
  </xdr:twoCellAnchor>
  <xdr:twoCellAnchor>
    <xdr:from>
      <xdr:col>0</xdr:col>
      <xdr:colOff>57150</xdr:colOff>
      <xdr:row>103</xdr:row>
      <xdr:rowOff>95250</xdr:rowOff>
    </xdr:from>
    <xdr:to>
      <xdr:col>8</xdr:col>
      <xdr:colOff>1133475</xdr:colOff>
      <xdr:row>106</xdr:row>
      <xdr:rowOff>0</xdr:rowOff>
    </xdr:to>
    <xdr:sp>
      <xdr:nvSpPr>
        <xdr:cNvPr id="14" name="TextBox 13"/>
        <xdr:cNvSpPr txBox="1">
          <a:spLocks noChangeArrowheads="1"/>
        </xdr:cNvSpPr>
      </xdr:nvSpPr>
      <xdr:spPr>
        <a:xfrm>
          <a:off x="57150" y="20697825"/>
          <a:ext cx="14354175" cy="504825"/>
        </a:xfrm>
        <a:prstGeom prst="rect">
          <a:avLst/>
        </a:prstGeom>
        <a:solidFill>
          <a:srgbClr val="FFFFFF"/>
        </a:solidFill>
        <a:ln w="9525" cmpd="sng">
          <a:noFill/>
        </a:ln>
      </xdr:spPr>
      <xdr:txBody>
        <a:bodyPr vertOverflow="clip" wrap="square"/>
        <a:p>
          <a:pPr algn="l">
            <a:defRPr/>
          </a:pPr>
          <a:r>
            <a:rPr lang="en-US" cap="none" sz="1200" b="0" i="0" u="none" baseline="0">
              <a:latin typeface="Courier New"/>
              <a:ea typeface="Courier New"/>
              <a:cs typeface="Courier New"/>
            </a:rPr>
            <a:t>Efforts will continue in all of USUHS’ major research areas (CCC, ID, and MOM) in FY 2007.  Specific investigator-initiated projects compete for funding each year, usually with two-year project periods.   Therefore, no detailed description of the research is possible at this time.  ($2.423million)</a:t>
          </a:r>
          <a:r>
            <a:rPr lang="en-US" cap="none" sz="1000" b="0" i="0" u="none" baseline="0">
              <a:latin typeface="Courier New"/>
              <a:ea typeface="Courier New"/>
              <a:cs typeface="Courier New"/>
            </a:rPr>
            <a:t>
</a:t>
          </a:r>
        </a:p>
      </xdr:txBody>
    </xdr:sp>
    <xdr:clientData/>
  </xdr:twoCellAnchor>
  <xdr:twoCellAnchor>
    <xdr:from>
      <xdr:col>0</xdr:col>
      <xdr:colOff>66675</xdr:colOff>
      <xdr:row>708</xdr:row>
      <xdr:rowOff>142875</xdr:rowOff>
    </xdr:from>
    <xdr:to>
      <xdr:col>8</xdr:col>
      <xdr:colOff>704850</xdr:colOff>
      <xdr:row>721</xdr:row>
      <xdr:rowOff>95250</xdr:rowOff>
    </xdr:to>
    <xdr:sp>
      <xdr:nvSpPr>
        <xdr:cNvPr id="15" name="TextBox 14"/>
        <xdr:cNvSpPr txBox="1">
          <a:spLocks noChangeArrowheads="1"/>
        </xdr:cNvSpPr>
      </xdr:nvSpPr>
      <xdr:spPr>
        <a:xfrm>
          <a:off x="66675" y="143208375"/>
          <a:ext cx="13916025" cy="2552700"/>
        </a:xfrm>
        <a:prstGeom prst="rect">
          <a:avLst/>
        </a:prstGeom>
        <a:solidFill>
          <a:srgbClr val="FFFFFF"/>
        </a:solidFill>
        <a:ln w="9525" cmpd="sng">
          <a:noFill/>
        </a:ln>
      </xdr:spPr>
      <xdr:txBody>
        <a:bodyPr vertOverflow="clip" wrap="square"/>
        <a:p>
          <a:pPr algn="l">
            <a:defRPr/>
          </a:pPr>
          <a:r>
            <a:rPr lang="en-US" cap="none" sz="1200" b="0" i="0" u="none" baseline="0"/>
            <a:t>Deployed Warfighter Protection, managed by the Army Medical Service, is to develop protection for ground forces from disease-carrying insects.
Medical Modernization Program in the Air Force Medical Service was funded by a realignment of DHP Operation and Maintenance to DHP RDT&amp;E appropriation beginning in Fiscal Year 2006 and out.  The program supports the RDT&amp;E efforts needed to address ongoing and planned Air Force Medical Service modernization initiatives, which are aimed to meet new or enhanced capabilities to include: Restore Health: Modernization projects aimed to improve recovery of individuals from illness and/or injury.  Advanced medical technologies, including clinical and non-clinical applications, developed to meet requirements and provide capabilities to respond/treat/manage/return individuals to duty status.  Enhance Human Performance: enhances human health and performance to maximize effectiveness and ability to operate; develops and demonstrates advanced biometric capabilities; and improves human ability (i.e. visual, auditory, cognitive) to operate under adverse environments to include CBRNE, directed energy, and high operational tempo.  Fit and Healthy Force: Develops/assesses technologies and systems designed to maintain healthy force; provides advanced biotechnology platforms and bioinformatics to identify susceptibility to disease and injury; develops/improves the ability to monitor disease, apply preventive, prophylactic and therapeutic measures; and improve healthcare delivery.  Prevent Casualties:  demonstrates and assesses new efforts to enhance responsiveness to emerging threats under various environmental conditions; provides proven effective capabilities to deploy advanced technologies for environmental surveillance, delivery of patient health care, and hazard assessment and response; and conducts necessary advanced technology demonstration of custom laser refractive surgery as applicable to aerospace operations.  
</a:t>
          </a:r>
        </a:p>
      </xdr:txBody>
    </xdr:sp>
    <xdr:clientData/>
  </xdr:twoCellAnchor>
  <xdr:twoCellAnchor>
    <xdr:from>
      <xdr:col>0</xdr:col>
      <xdr:colOff>514350</xdr:colOff>
      <xdr:row>493</xdr:row>
      <xdr:rowOff>0</xdr:rowOff>
    </xdr:from>
    <xdr:to>
      <xdr:col>8</xdr:col>
      <xdr:colOff>1152525</xdr:colOff>
      <xdr:row>493</xdr:row>
      <xdr:rowOff>0</xdr:rowOff>
    </xdr:to>
    <xdr:sp>
      <xdr:nvSpPr>
        <xdr:cNvPr id="16" name="TextBox 23"/>
        <xdr:cNvSpPr txBox="1">
          <a:spLocks noChangeArrowheads="1"/>
        </xdr:cNvSpPr>
      </xdr:nvSpPr>
      <xdr:spPr>
        <a:xfrm>
          <a:off x="514350" y="100060125"/>
          <a:ext cx="13916025" cy="0"/>
        </a:xfrm>
        <a:prstGeom prst="rect">
          <a:avLst/>
        </a:prstGeom>
        <a:solidFill>
          <a:srgbClr val="FFFFFF"/>
        </a:solidFill>
        <a:ln w="9525" cmpd="sng">
          <a:noFill/>
        </a:ln>
      </xdr:spPr>
      <xdr:txBody>
        <a:bodyPr vertOverflow="clip" wrap="square"/>
        <a:p>
          <a:pPr algn="l">
            <a:defRPr/>
          </a:pPr>
          <a:r>
            <a:rPr lang="en-US" cap="none" sz="1200" b="0" i="0" u="none" baseline="0">
              <a:latin typeface="Courier New"/>
              <a:ea typeface="Courier New"/>
              <a:cs typeface="Courier New"/>
            </a:rPr>
            <a:t>(U)</a:t>
          </a:r>
          <a:r>
            <a:rPr lang="en-US" cap="none" sz="1200" b="0" i="0" u="sng" baseline="0">
              <a:latin typeface="Courier New"/>
              <a:ea typeface="Courier New"/>
              <a:cs typeface="Courier New"/>
            </a:rPr>
            <a:t> Infectious Diseases</a:t>
          </a:r>
          <a:r>
            <a:rPr lang="en-US" cap="none" sz="1200" b="0" i="0" u="none" baseline="0">
              <a:latin typeface="Courier New"/>
              <a:ea typeface="Courier New"/>
              <a:cs typeface="Courier New"/>
            </a:rPr>
            <a:t>:  Representative projects will include epidemiological studies of scrub typhus in the Republic of Maldives;   a study of the pathology of infectious diarrhea in monkeys; several studies on leishmaniasis, including transmittal vectors and autosomal resistance mechanisms; an investigation of shigella virulence; analysis of the shiga toxins of E. coli; and several studies of the cellular mechanisms of influenza, malaria, and H. pylori.
[U] These projects all supported the essential military mission by advancing our understanding both the transmission and the internal mechanisms of a spectrum of pernicious and/or common diseases that may be faced by warfighters both at home and abroad.  In turn, that understanding opens avenues to better control, diagnosis, and treatment of both natural and manmade biological threats.  ($0.333 million)
[U] </a:t>
          </a:r>
          <a:r>
            <a:rPr lang="en-US" cap="none" sz="1200" b="0" i="0" u="sng" baseline="0">
              <a:latin typeface="Courier New"/>
              <a:ea typeface="Courier New"/>
              <a:cs typeface="Courier New"/>
            </a:rPr>
            <a:t>Military Operational Medicine:</a:t>
          </a:r>
          <a:r>
            <a:rPr lang="en-US" cap="none" sz="1200" b="0" i="0" u="none" baseline="0">
              <a:latin typeface="Courier New"/>
              <a:ea typeface="Courier New"/>
              <a:cs typeface="Courier New"/>
            </a:rPr>
            <a:t>   Representative projects include the following:  An exploration of electrochemical processes in the amygdala, which has partially characterized a mechanism that appears important in the formation and consolidation of emotional memory, will proceed to identify possible mechanisms to protect against adrenergic impairment induced by traumatic stress.  A examination of the effects of stress on the suppression of the immune system will include examination of genetic factors that may affect the level and specific nature of impairment.   An ongoing rat study of the relations among stress, nicotine, and the effects of using other drugs will investigate effects specific to three common psychiatric illnesses, with special attention to the effects of gender differences.   Several projects will investigate mechanisms of the brain to uncover potential enhancement and protection strategies against neurological damage from stress, neurochemicals, and other potential weapons or environmental factors.
[U]  These studies support the essential military mission by increasing our understanding of and ability to manipulate the physiological mechanisms of stress and immunity, human sleep and seasonal cycles, and neurological changes necessary to short- and long-term memory.  Their discoveries should enable warfighters to stay awake longer with fewer detriments to performance; lead to better strategies for enhancing and preserving memory and reasoning capabilities under battle conditions; help understand and ultimately prevent and treat neurospsychiatric illnesses such as depression and PTSD; and assist deployed troops and their families better prepare for and contend with common, significant stressors. ($1.022 million)
[U] </a:t>
          </a:r>
          <a:r>
            <a:rPr lang="en-US" cap="none" sz="1200" b="0" i="0" u="sng" baseline="0">
              <a:latin typeface="Courier New"/>
              <a:ea typeface="Courier New"/>
              <a:cs typeface="Courier New"/>
            </a:rPr>
            <a:t>Combat Casualty Care:</a:t>
          </a:r>
          <a:r>
            <a:rPr lang="en-US" cap="none" sz="1200" b="0" i="0" u="none" baseline="0">
              <a:latin typeface="Courier New"/>
              <a:ea typeface="Courier New"/>
              <a:cs typeface="Courier New"/>
            </a:rPr>
            <a:t>  Representative studies include an ongoing investigation of signal transduction that has now identified two antibodies pinpointing the mu opioid receptor in the brain, an essential step to understanding the mechanism of opiate effects on pain relief and neural functioning.   A family of controlled studies of individuals susceptible to malignant hyperthermia (MH) will pursue genetic markers; new, noninvasive diagnostic tests; and a lactate-based mechanism that may explain the sudden, severe symptoms, similar to heat stroke, that such individuals can experience under physical stress.  Two studies of traumatic brain injury will look at different means of protecting against further, permanent damage post-injury.  A study of ischemia will look for protective mechanisms against further injury post-wounding.
[U]  These studies support the essential military mission by further exploring the mechanism of pain control for an established treatment; providing the groundwork for effective treatments to limit nerve damage and encourage regeneration; and identifying a possible cause of life-threatening complications of the combination of exertion and injury common under heavy battle conditions. ($1.025 million)</a:t>
          </a:r>
          <a:r>
            <a:rPr lang="en-US" cap="none" sz="1000" b="0" i="0" u="none" baseline="0">
              <a:latin typeface="Courier New"/>
              <a:ea typeface="Courier New"/>
              <a:cs typeface="Courier New"/>
            </a:rPr>
            <a:t>
</a:t>
          </a:r>
        </a:p>
      </xdr:txBody>
    </xdr:sp>
    <xdr:clientData/>
  </xdr:twoCellAnchor>
  <xdr:twoCellAnchor>
    <xdr:from>
      <xdr:col>0</xdr:col>
      <xdr:colOff>533400</xdr:colOff>
      <xdr:row>493</xdr:row>
      <xdr:rowOff>0</xdr:rowOff>
    </xdr:from>
    <xdr:to>
      <xdr:col>8</xdr:col>
      <xdr:colOff>1171575</xdr:colOff>
      <xdr:row>493</xdr:row>
      <xdr:rowOff>0</xdr:rowOff>
    </xdr:to>
    <xdr:sp>
      <xdr:nvSpPr>
        <xdr:cNvPr id="17" name="TextBox 24"/>
        <xdr:cNvSpPr txBox="1">
          <a:spLocks noChangeArrowheads="1"/>
        </xdr:cNvSpPr>
      </xdr:nvSpPr>
      <xdr:spPr>
        <a:xfrm>
          <a:off x="533400" y="100060125"/>
          <a:ext cx="13916025" cy="0"/>
        </a:xfrm>
        <a:prstGeom prst="rect">
          <a:avLst/>
        </a:prstGeom>
        <a:solidFill>
          <a:srgbClr val="FFFFFF"/>
        </a:solidFill>
        <a:ln w="9525" cmpd="sng">
          <a:noFill/>
        </a:ln>
      </xdr:spPr>
      <xdr:txBody>
        <a:bodyPr vertOverflow="clip" wrap="square"/>
        <a:p>
          <a:pPr algn="l">
            <a:defRPr/>
          </a:pPr>
          <a:r>
            <a:rPr lang="en-US" cap="none" sz="1200" b="0" i="0" u="none" baseline="0"/>
            <a:t>Not applicable.  In FY 2005, ILIR research at the Uniformed Services University for the Health Sciences was funded through the Office of Naval Research (PE 0601152N).</a:t>
          </a:r>
        </a:p>
      </xdr:txBody>
    </xdr:sp>
    <xdr:clientData/>
  </xdr:twoCellAnchor>
  <xdr:twoCellAnchor>
    <xdr:from>
      <xdr:col>0</xdr:col>
      <xdr:colOff>495300</xdr:colOff>
      <xdr:row>493</xdr:row>
      <xdr:rowOff>0</xdr:rowOff>
    </xdr:from>
    <xdr:to>
      <xdr:col>8</xdr:col>
      <xdr:colOff>1133475</xdr:colOff>
      <xdr:row>493</xdr:row>
      <xdr:rowOff>0</xdr:rowOff>
    </xdr:to>
    <xdr:sp>
      <xdr:nvSpPr>
        <xdr:cNvPr id="18" name="TextBox 25"/>
        <xdr:cNvSpPr txBox="1">
          <a:spLocks noChangeArrowheads="1"/>
        </xdr:cNvSpPr>
      </xdr:nvSpPr>
      <xdr:spPr>
        <a:xfrm>
          <a:off x="495300" y="100060125"/>
          <a:ext cx="13916025" cy="0"/>
        </a:xfrm>
        <a:prstGeom prst="rect">
          <a:avLst/>
        </a:prstGeom>
        <a:solidFill>
          <a:srgbClr val="FFFFFF"/>
        </a:solidFill>
        <a:ln w="9525" cmpd="sng">
          <a:noFill/>
        </a:ln>
      </xdr:spPr>
      <xdr:txBody>
        <a:bodyPr vertOverflow="clip" wrap="square"/>
        <a:p>
          <a:pPr algn="l">
            <a:defRPr/>
          </a:pPr>
          <a:r>
            <a:rPr lang="en-US" cap="none" sz="1200" b="0" i="0" u="none" baseline="0">
              <a:latin typeface="Courier New"/>
              <a:ea typeface="Courier New"/>
              <a:cs typeface="Courier New"/>
            </a:rPr>
            <a:t>(U) Efforts will continue in all of USUHS’ major research areas (CCC, ID, and MOM) in FY 2007.  Specific investigator-initiated projects compete for funding each year, usually with two-year project periods.   Therefore, no detailed description of the research is possible at this time.  ($2.424million)</a:t>
          </a:r>
          <a:r>
            <a:rPr lang="en-US" cap="none" sz="1000" b="0" i="0" u="none" baseline="0">
              <a:latin typeface="Courier New"/>
              <a:ea typeface="Courier New"/>
              <a:cs typeface="Courier New"/>
            </a:rPr>
            <a:t>
</a:t>
          </a:r>
        </a:p>
      </xdr:txBody>
    </xdr:sp>
    <xdr:clientData/>
  </xdr:twoCellAnchor>
  <xdr:oneCellAnchor>
    <xdr:from>
      <xdr:col>0</xdr:col>
      <xdr:colOff>0</xdr:colOff>
      <xdr:row>121</xdr:row>
      <xdr:rowOff>123825</xdr:rowOff>
    </xdr:from>
    <xdr:ext cx="14678025" cy="2076450"/>
    <xdr:sp>
      <xdr:nvSpPr>
        <xdr:cNvPr id="19" name="TextBox 26"/>
        <xdr:cNvSpPr txBox="1">
          <a:spLocks noChangeArrowheads="1"/>
        </xdr:cNvSpPr>
      </xdr:nvSpPr>
      <xdr:spPr>
        <a:xfrm>
          <a:off x="0" y="24326850"/>
          <a:ext cx="14678025" cy="2076450"/>
        </a:xfrm>
        <a:prstGeom prst="rect">
          <a:avLst/>
        </a:prstGeom>
        <a:noFill/>
        <a:ln w="9525" cmpd="sng">
          <a:noFill/>
        </a:ln>
      </xdr:spPr>
      <xdr:txBody>
        <a:bodyPr vertOverflow="clip" wrap="square"/>
        <a:p>
          <a:pPr algn="l">
            <a:defRPr/>
          </a:pPr>
          <a:r>
            <a:rPr lang="en-US" cap="none" sz="1200" b="0" i="0" u="none" baseline="0"/>
            <a:t>This program supports developmental research to investigate new approaches that will lead to advancements in biomedical strategies for preventing, treating, assessing and predicting the health effects of human exposure to ionizing radiation.  Program objectives focus on mitigating the health consequences from 4exposures to ionizing radiation that represent the highest probable threat to U.S. forces under current tactical, humanitarian and counter-terrorism mission environments.  New protective and therapeutic strategies will broaden the military commander's options for operating within nuclear or radiological environments by minimizing both short-and long-term risks of adverse health consequences.  Advancements in field-based biological dose assessment systems to measure radiation exposures will enhance triage, treatment decisions and risk assessment.  Accurate models to predict casualties will promote effective command decisions and force structure planning to ensure mission success.
The program has three primary goals:  (1) rational development of prophylactic and therapeutic strategies based on fundamental knowledge of radiation-induced path physiology and on leveraging advances in medicine and biotechnology from industry and academia; (2) development o novel biological markers and delivery for rapid, field-based individual dose assessment; and (3) understanding toxic consequences from exposure to internal contamination from isotopes such as uranium.</a:t>
          </a:r>
        </a:p>
      </xdr:txBody>
    </xdr:sp>
    <xdr:clientData/>
  </xdr:oneCellAnchor>
  <xdr:twoCellAnchor>
    <xdr:from>
      <xdr:col>0</xdr:col>
      <xdr:colOff>514350</xdr:colOff>
      <xdr:row>493</xdr:row>
      <xdr:rowOff>0</xdr:rowOff>
    </xdr:from>
    <xdr:to>
      <xdr:col>8</xdr:col>
      <xdr:colOff>1152525</xdr:colOff>
      <xdr:row>493</xdr:row>
      <xdr:rowOff>0</xdr:rowOff>
    </xdr:to>
    <xdr:sp>
      <xdr:nvSpPr>
        <xdr:cNvPr id="20" name="TextBox 27"/>
        <xdr:cNvSpPr txBox="1">
          <a:spLocks noChangeArrowheads="1"/>
        </xdr:cNvSpPr>
      </xdr:nvSpPr>
      <xdr:spPr>
        <a:xfrm>
          <a:off x="514350" y="100060125"/>
          <a:ext cx="13916025" cy="0"/>
        </a:xfrm>
        <a:prstGeom prst="rect">
          <a:avLst/>
        </a:prstGeom>
        <a:solidFill>
          <a:srgbClr val="FFFFFF"/>
        </a:solidFill>
        <a:ln w="9525" cmpd="sng">
          <a:noFill/>
        </a:ln>
      </xdr:spPr>
      <xdr:txBody>
        <a:bodyPr vertOverflow="clip" wrap="square"/>
        <a:p>
          <a:pPr algn="l">
            <a:defRPr/>
          </a:pPr>
          <a:r>
            <a:rPr lang="en-US" cap="none" sz="1200" b="0" i="0" u="none" baseline="0">
              <a:latin typeface="Courier New"/>
              <a:ea typeface="Courier New"/>
              <a:cs typeface="Courier New"/>
            </a:rPr>
            <a:t>(U)</a:t>
          </a:r>
          <a:r>
            <a:rPr lang="en-US" cap="none" sz="1200" b="0" i="0" u="sng" baseline="0">
              <a:latin typeface="Courier New"/>
              <a:ea typeface="Courier New"/>
              <a:cs typeface="Courier New"/>
            </a:rPr>
            <a:t> Infectious Diseases</a:t>
          </a:r>
          <a:r>
            <a:rPr lang="en-US" cap="none" sz="1200" b="0" i="0" u="none" baseline="0">
              <a:latin typeface="Courier New"/>
              <a:ea typeface="Courier New"/>
              <a:cs typeface="Courier New"/>
            </a:rPr>
            <a:t>:  Representative projects will include epidemiological studies of scrub typhus in the Republic of Maldives;   a study of the pathology of infectious diarrhea in monkeys; several studies on leishmaniasis, including transmittal vectors and autosomal resistance mechanisms; an investigation of shigella virulence; analysis of the shiga toxins of E. coli; and several studies of the cellular mechanisms of influenza, malaria, and H. pylori.
[U] These projects all supported the essential military mission by advancing our understanding both the transmission and the internal mechanisms of a spectrum of pernicious and/or common diseases that may be faced by warfighters both at home and abroad.  In turn, that understanding opens avenues to better control, diagnosis, and treatment of both natural and manmade biological threats.  ($0.333 million)
[U] </a:t>
          </a:r>
          <a:r>
            <a:rPr lang="en-US" cap="none" sz="1200" b="0" i="0" u="sng" baseline="0">
              <a:latin typeface="Courier New"/>
              <a:ea typeface="Courier New"/>
              <a:cs typeface="Courier New"/>
            </a:rPr>
            <a:t>Military Operational Medicine:</a:t>
          </a:r>
          <a:r>
            <a:rPr lang="en-US" cap="none" sz="1200" b="0" i="0" u="none" baseline="0">
              <a:latin typeface="Courier New"/>
              <a:ea typeface="Courier New"/>
              <a:cs typeface="Courier New"/>
            </a:rPr>
            <a:t>   Representative projects include the following:  An exploration of electrochemical processes in the amygdala, which has partially characterized a mechanism that appears important in the formation and consolidation of emotional memory, will proceed to identify possible mechanisms to protect against adrenergic impairment induced by traumatic stress.  A examination of the effects of stress on the suppression of the immune system will include examination of genetic factors that may affect the level and specific nature of impairment.   An ongoing rat study of the relations among stress, nicotine, and the effects of using other drugs will investigate effects specific to three common psychiatric illnesses, with special attention to the effects of gender differences.   Several projects will investigate mechanisms of the brain to uncover potential enhancement and protection strategies against neurological damage from stress, neurochemicals, and other potential weapons or environmental factors.
[U]  These studies support the essential military mission by increasing our understanding of and ability to manipulate the physiological mechanisms of stress and immunity, human sleep and seasonal cycles, and neurological changes necessary to short- and long-term memory.  Their discoveries should enable warfighters to stay awake longer with fewer detriments to performance; lead to better strategies for enhancing and preserving memory and reasoning capabilities under battle conditions; help understand and ultimately prevent and treat neurospsychiatric illnesses such as depression and PTSD; and assist deployed troops and their families better prepare for and contend with common, significant stressors. ($1.022 million)
[U] </a:t>
          </a:r>
          <a:r>
            <a:rPr lang="en-US" cap="none" sz="1200" b="0" i="0" u="sng" baseline="0">
              <a:latin typeface="Courier New"/>
              <a:ea typeface="Courier New"/>
              <a:cs typeface="Courier New"/>
            </a:rPr>
            <a:t>Combat Casualty Care:</a:t>
          </a:r>
          <a:r>
            <a:rPr lang="en-US" cap="none" sz="1200" b="0" i="0" u="none" baseline="0">
              <a:latin typeface="Courier New"/>
              <a:ea typeface="Courier New"/>
              <a:cs typeface="Courier New"/>
            </a:rPr>
            <a:t>  Representative studies include an ongoing investigation of signal transduction that has now identified two antibodies pinpointing the mu opioid receptor in the brain, an essential step to understanding the mechanism of opiate effects on pain relief and neural functioning.   A family of controlled studies of individuals susceptible to malignant hyperthermia (MH) will pursue genetic markers; new, noninvasive diagnostic tests; and a lactate-based mechanism that may explain the sudden, severe symptoms, similar to heat stroke, that such individuals can experience under physical stress.  Two studies of traumatic brain injury will look at different means of protecting against further, permanent damage post-injury.  A study of ischemia will look for protective mechanisms against further injury post-wounding.
[U]  These studies support the essential military mission by further exploring the mechanism of pain control for an established treatment; providing the groundwork for effective treatments to limit nerve damage and encourage regeneration; and identifying a possible cause of life-threatening complications of the combination of exertion and injury common under heavy battle conditions. ($1.025 million)</a:t>
          </a:r>
          <a:r>
            <a:rPr lang="en-US" cap="none" sz="1000" b="0" i="0" u="none" baseline="0">
              <a:latin typeface="Courier New"/>
              <a:ea typeface="Courier New"/>
              <a:cs typeface="Courier New"/>
            </a:rPr>
            <a:t>
</a:t>
          </a:r>
        </a:p>
      </xdr:txBody>
    </xdr:sp>
    <xdr:clientData/>
  </xdr:twoCellAnchor>
  <xdr:twoCellAnchor>
    <xdr:from>
      <xdr:col>0</xdr:col>
      <xdr:colOff>533400</xdr:colOff>
      <xdr:row>493</xdr:row>
      <xdr:rowOff>0</xdr:rowOff>
    </xdr:from>
    <xdr:to>
      <xdr:col>8</xdr:col>
      <xdr:colOff>1171575</xdr:colOff>
      <xdr:row>493</xdr:row>
      <xdr:rowOff>0</xdr:rowOff>
    </xdr:to>
    <xdr:sp>
      <xdr:nvSpPr>
        <xdr:cNvPr id="21" name="TextBox 28"/>
        <xdr:cNvSpPr txBox="1">
          <a:spLocks noChangeArrowheads="1"/>
        </xdr:cNvSpPr>
      </xdr:nvSpPr>
      <xdr:spPr>
        <a:xfrm>
          <a:off x="533400" y="100060125"/>
          <a:ext cx="13916025" cy="0"/>
        </a:xfrm>
        <a:prstGeom prst="rect">
          <a:avLst/>
        </a:prstGeom>
        <a:solidFill>
          <a:srgbClr val="FFFFFF"/>
        </a:solidFill>
        <a:ln w="9525" cmpd="sng">
          <a:noFill/>
        </a:ln>
      </xdr:spPr>
      <xdr:txBody>
        <a:bodyPr vertOverflow="clip" wrap="square"/>
        <a:p>
          <a:pPr algn="l">
            <a:defRPr/>
          </a:pPr>
          <a:r>
            <a:rPr lang="en-US" cap="none" sz="1200" b="0" i="0" u="none" baseline="0"/>
            <a:t>Not applicable.  In FY 2005, ILIR research at the Uniformed Services University for the Health Sciences was funded through the Office of Naval Research (PE 0601152N).</a:t>
          </a:r>
        </a:p>
      </xdr:txBody>
    </xdr:sp>
    <xdr:clientData/>
  </xdr:twoCellAnchor>
  <xdr:twoCellAnchor>
    <xdr:from>
      <xdr:col>0</xdr:col>
      <xdr:colOff>495300</xdr:colOff>
      <xdr:row>493</xdr:row>
      <xdr:rowOff>0</xdr:rowOff>
    </xdr:from>
    <xdr:to>
      <xdr:col>8</xdr:col>
      <xdr:colOff>1133475</xdr:colOff>
      <xdr:row>493</xdr:row>
      <xdr:rowOff>0</xdr:rowOff>
    </xdr:to>
    <xdr:sp>
      <xdr:nvSpPr>
        <xdr:cNvPr id="22" name="TextBox 29"/>
        <xdr:cNvSpPr txBox="1">
          <a:spLocks noChangeArrowheads="1"/>
        </xdr:cNvSpPr>
      </xdr:nvSpPr>
      <xdr:spPr>
        <a:xfrm>
          <a:off x="495300" y="100060125"/>
          <a:ext cx="13916025" cy="0"/>
        </a:xfrm>
        <a:prstGeom prst="rect">
          <a:avLst/>
        </a:prstGeom>
        <a:solidFill>
          <a:srgbClr val="FFFFFF"/>
        </a:solidFill>
        <a:ln w="9525" cmpd="sng">
          <a:noFill/>
        </a:ln>
      </xdr:spPr>
      <xdr:txBody>
        <a:bodyPr vertOverflow="clip" wrap="square"/>
        <a:p>
          <a:pPr algn="l">
            <a:defRPr/>
          </a:pPr>
          <a:r>
            <a:rPr lang="en-US" cap="none" sz="1200" b="0" i="0" u="none" baseline="0">
              <a:latin typeface="Courier New"/>
              <a:ea typeface="Courier New"/>
              <a:cs typeface="Courier New"/>
            </a:rPr>
            <a:t>(U) Efforts will continue in all of USUHS’ major research areas (CCC, ID, and MOM) in FY 2007.  Specific investigator-initiated projects compete for funding each year, usually with two-year project periods.   Therefore, no detailed description of the research is possible at this time.  ($2.424million)</a:t>
          </a:r>
          <a:r>
            <a:rPr lang="en-US" cap="none" sz="1000" b="0" i="0" u="none" baseline="0">
              <a:latin typeface="Courier New"/>
              <a:ea typeface="Courier New"/>
              <a:cs typeface="Courier New"/>
            </a:rPr>
            <a:t>
</a:t>
          </a:r>
        </a:p>
      </xdr:txBody>
    </xdr:sp>
    <xdr:clientData/>
  </xdr:twoCellAnchor>
  <xdr:oneCellAnchor>
    <xdr:from>
      <xdr:col>0</xdr:col>
      <xdr:colOff>0</xdr:colOff>
      <xdr:row>173</xdr:row>
      <xdr:rowOff>47625</xdr:rowOff>
    </xdr:from>
    <xdr:ext cx="14678025" cy="1438275"/>
    <xdr:sp>
      <xdr:nvSpPr>
        <xdr:cNvPr id="23" name="TextBox 30"/>
        <xdr:cNvSpPr txBox="1">
          <a:spLocks noChangeArrowheads="1"/>
        </xdr:cNvSpPr>
      </xdr:nvSpPr>
      <xdr:spPr>
        <a:xfrm>
          <a:off x="0" y="34651950"/>
          <a:ext cx="14678025" cy="1438275"/>
        </a:xfrm>
        <a:prstGeom prst="rect">
          <a:avLst/>
        </a:prstGeom>
        <a:noFill/>
        <a:ln w="9525" cmpd="sng">
          <a:noFill/>
        </a:ln>
      </xdr:spPr>
      <xdr:txBody>
        <a:bodyPr vertOverflow="clip" wrap="square"/>
        <a:p>
          <a:pPr algn="l">
            <a:defRPr/>
          </a:pPr>
          <a:r>
            <a:rPr lang="en-US" cap="none" sz="1200" b="0" i="0" u="none" baseline="0"/>
            <a:t>This program supports developmental research to investigate new approaches that will lead to advancements in biomedical strategies for preventing, treating, assessing and predicting the health effects of ionizing radiation. 
The program has three primary goals: (1) rational development of prophylactic and therapeutic strategies based on fundamental knowledge of radiation-induced pathophysiology and on leveraging advances in medicine and biotechnology from industry and academia; (2) development of novel biological markers and delivery platforms for rapid, field-based individual dose assessment; (3) understanding toxic consequences from chronic exposure to tissue-embedded depleted uranium (DU).
</a:t>
          </a:r>
        </a:p>
      </xdr:txBody>
    </xdr:sp>
    <xdr:clientData/>
  </xdr:oneCellAnchor>
  <xdr:oneCellAnchor>
    <xdr:from>
      <xdr:col>0</xdr:col>
      <xdr:colOff>0</xdr:colOff>
      <xdr:row>188</xdr:row>
      <xdr:rowOff>66675</xdr:rowOff>
    </xdr:from>
    <xdr:ext cx="14678025" cy="1600200"/>
    <xdr:sp>
      <xdr:nvSpPr>
        <xdr:cNvPr id="24" name="TextBox 31"/>
        <xdr:cNvSpPr txBox="1">
          <a:spLocks noChangeArrowheads="1"/>
        </xdr:cNvSpPr>
      </xdr:nvSpPr>
      <xdr:spPr>
        <a:xfrm>
          <a:off x="0" y="37671375"/>
          <a:ext cx="14678025" cy="1600200"/>
        </a:xfrm>
        <a:prstGeom prst="rect">
          <a:avLst/>
        </a:prstGeom>
        <a:noFill/>
        <a:ln w="9525" cmpd="sng">
          <a:noFill/>
        </a:ln>
      </xdr:spPr>
      <xdr:txBody>
        <a:bodyPr vertOverflow="clip" wrap="square"/>
        <a:p>
          <a:pPr algn="l">
            <a:defRPr/>
          </a:pPr>
          <a:r>
            <a:rPr lang="en-US" cap="none" sz="1200" b="0" i="0" u="none" baseline="0"/>
            <a:t>FY 2004 Accomplishments: To address the FDA requirement for an understanding of the mechanisms responsible for 5-AED’s radio protective actions, demonstrated that 5-AED modulates the spleen levels of several cytokines, which mediate signals of the immune system. 
FY 2005 Plans: Initiate experiments on effects of 5-AED on the function of peritoneal macrophages, a critical, non-circulating component of the immune system. Continue to assess changes in cytokines in the spleen.
FY 2006 Plans: Complete assays on actions of 5-AED in irradiated and non-irradiated rodents on oxidative burst and phagocytosis of peritoneal macrophages. Provide initial assessment of relationship between changes in cytokines and functional mechanisms of 5-AED. 
FY 2007 Plans: Complete assessment of relationship between changes in cytokines and functional mechanisms of 5-AED.
</a:t>
          </a:r>
        </a:p>
      </xdr:txBody>
    </xdr:sp>
    <xdr:clientData/>
  </xdr:oneCellAnchor>
  <xdr:oneCellAnchor>
    <xdr:from>
      <xdr:col>0</xdr:col>
      <xdr:colOff>0</xdr:colOff>
      <xdr:row>200</xdr:row>
      <xdr:rowOff>66675</xdr:rowOff>
    </xdr:from>
    <xdr:ext cx="14678025" cy="2628900"/>
    <xdr:sp>
      <xdr:nvSpPr>
        <xdr:cNvPr id="25" name="TextBox 32"/>
        <xdr:cNvSpPr txBox="1">
          <a:spLocks noChangeArrowheads="1"/>
        </xdr:cNvSpPr>
      </xdr:nvSpPr>
      <xdr:spPr>
        <a:xfrm>
          <a:off x="0" y="40290750"/>
          <a:ext cx="14678025" cy="2628900"/>
        </a:xfrm>
        <a:prstGeom prst="rect">
          <a:avLst/>
        </a:prstGeom>
        <a:noFill/>
        <a:ln w="9525" cmpd="sng">
          <a:noFill/>
        </a:ln>
      </xdr:spPr>
      <xdr:txBody>
        <a:bodyPr vertOverflow="clip" wrap="square"/>
        <a:p>
          <a:pPr algn="l">
            <a:defRPr/>
          </a:pPr>
          <a:r>
            <a:rPr lang="en-US" cap="none" sz="1200" b="0" i="0" u="none" baseline="0"/>
            <a:t>FY 2004 Accomplishments: Previously, demonstrated that the soybean derived isoflavone genistein has radio protective effects.  Improved the vehicle for administration of the isoflavones and determined the dose response curve for radioprotection by genistein in rodents. Determined the optimal time for administration of genistein for radioprotection. Completed the screening of tocopherol isomers - alpha, gamma, and delta-tocopherol for radioprotection; alpha and delta-tocopherols were found to be equally effective while gamma-tocopherol was less effective. Assessed the effects of alpha- tocopherol on radiation-induced thrombocytopenia (reduced the duration) and neutropenia (marginal improvement in recovery).  
FY 2005 Plans: Establish the dose-response relationship for a second soy isoflavone, daidzein, for radiation protection and determine the optimal time for administration. Evaluate the hematological effects of genistein with radiation exposure. Assess antimicrobial properties of genistein. Determine the dose-reduction factor of the most effective isomer of tocopherol. Compare pharmacokinetics of this isomer given subcutaneously in irradiated and non-irradiated mice.
FY 2006 Plans: Evaluate combinations of genistein and daidzein to determine the optimal ratio.  Using this optimal ratio determine the best time course for administration. Determine the effect of the most efficacious isomer of tocopherol on neutropenia and thrombocytopenia and assess the cytokine messengers after radiation and tocopherol treatment.
FY 2007 Plans: Assess behavioral toxicity of the optimal isoflavone formulation and begin cytological toxicity testing. Determine pharmacokinetics of the isoflavones.  Initiate GLP toxicity testing of the most effective isomer of tocopherol.  
</a:t>
          </a:r>
        </a:p>
      </xdr:txBody>
    </xdr:sp>
    <xdr:clientData/>
  </xdr:oneCellAnchor>
  <xdr:oneCellAnchor>
    <xdr:from>
      <xdr:col>0</xdr:col>
      <xdr:colOff>0</xdr:colOff>
      <xdr:row>224</xdr:row>
      <xdr:rowOff>19050</xdr:rowOff>
    </xdr:from>
    <xdr:ext cx="14678025" cy="1857375"/>
    <xdr:sp>
      <xdr:nvSpPr>
        <xdr:cNvPr id="26" name="TextBox 33"/>
        <xdr:cNvSpPr txBox="1">
          <a:spLocks noChangeArrowheads="1"/>
        </xdr:cNvSpPr>
      </xdr:nvSpPr>
      <xdr:spPr>
        <a:xfrm>
          <a:off x="0" y="45043725"/>
          <a:ext cx="14678025" cy="1857375"/>
        </a:xfrm>
        <a:prstGeom prst="rect">
          <a:avLst/>
        </a:prstGeom>
        <a:noFill/>
        <a:ln w="9525" cmpd="sng">
          <a:noFill/>
        </a:ln>
      </xdr:spPr>
      <xdr:txBody>
        <a:bodyPr vertOverflow="clip" wrap="square"/>
        <a:p>
          <a:pPr algn="l">
            <a:defRPr/>
          </a:pPr>
          <a:r>
            <a:rPr lang="en-US" cap="none" sz="1200" b="0" i="0" u="none" baseline="0"/>
            <a:t>FY 2004 Accomplishments: Continued systematic screening of potential radioprotectant and therapeutic compounds under a drug screen protocol. Among the drugs tested in FY2004 was a promising DHEA derivative that is effective in an oral preparation. Drugs that show potential will be targeted for further development. Evaluated drug release from liposomes using in vitro and in vivo (pharmacokinetic) assays.  
FY 2005 Plans: Continued systematic survey of potential radioprotectant and therapeutic compounds under a drug screen protocol. There are currently about 20 drugs in the queue for analysis.  Among those with the highest priority are CpG oligonucleotides, statins, SOD mimics, dipeptidyl peptidase inhibitors, and truncated flagellin.
FY 2006 Plans: New drugs continue to come to the attention of the Institute for assessment. These agents will be evaluated for their ability to prevent and/or treat radiation injury. Approaches to screening new agents will be improved.
FY 2007 Plans: Continue to assess the new pharmaceutical agents that come to the attention of the Institute. These agents will be evaluated for their ability to prevent and/or treat radiation injury. Continue to refine approaches to screening new agents.
</a:t>
          </a:r>
        </a:p>
      </xdr:txBody>
    </xdr:sp>
    <xdr:clientData/>
  </xdr:oneCellAnchor>
  <xdr:oneCellAnchor>
    <xdr:from>
      <xdr:col>0</xdr:col>
      <xdr:colOff>0</xdr:colOff>
      <xdr:row>237</xdr:row>
      <xdr:rowOff>0</xdr:rowOff>
    </xdr:from>
    <xdr:ext cx="14678025" cy="1552575"/>
    <xdr:sp>
      <xdr:nvSpPr>
        <xdr:cNvPr id="27" name="TextBox 34"/>
        <xdr:cNvSpPr txBox="1">
          <a:spLocks noChangeArrowheads="1"/>
        </xdr:cNvSpPr>
      </xdr:nvSpPr>
      <xdr:spPr>
        <a:xfrm>
          <a:off x="0" y="47625000"/>
          <a:ext cx="14678025" cy="1552575"/>
        </a:xfrm>
        <a:prstGeom prst="rect">
          <a:avLst/>
        </a:prstGeom>
        <a:noFill/>
        <a:ln w="9525" cmpd="sng">
          <a:noFill/>
        </a:ln>
      </xdr:spPr>
      <xdr:txBody>
        <a:bodyPr vertOverflow="clip" wrap="square"/>
        <a:p>
          <a:pPr algn="l">
            <a:defRPr/>
          </a:pPr>
          <a:r>
            <a:rPr lang="en-US" cap="none" sz="1200" b="0" i="0" u="none" baseline="0"/>
            <a:t>FY 2004 Accomplishments: Optimized the temperature and humidity conditions for the premature chromosome condensation (PCC) aberration assay that permits rapid analysis of radiation exposure across a broad dose range from interphase lymphocytes of peripheral blood. Optimized the PCC induction protocol for small blood volumes. 
FY 2005 Plans: Continue to improve sample preparation by promoting signal transduction mechanisms for inducing PCC in peripheral blood lymphocytes. These efforts will improve the efficiency of the assay. 
FY 2006 Plans: Optimize the color pigment technique that will be used for fluorescent in situ hybridization (FISH) method for detecting chromosome aberrations in multiple chromosomes. Optimize the multicolor FISH protocol that will allow detection and quantification of radiation-induced chromosome aberrations in multiple chromosomes. This approach will increase the sensitivity of the assay.
FY 2007 Plans: With the optimized process evaluate capability to detection and quantification of partial-body exposures.
</a:t>
          </a:r>
        </a:p>
      </xdr:txBody>
    </xdr:sp>
    <xdr:clientData/>
  </xdr:oneCellAnchor>
  <xdr:oneCellAnchor>
    <xdr:from>
      <xdr:col>0</xdr:col>
      <xdr:colOff>0</xdr:colOff>
      <xdr:row>247</xdr:row>
      <xdr:rowOff>190500</xdr:rowOff>
    </xdr:from>
    <xdr:ext cx="14678025" cy="1552575"/>
    <xdr:sp>
      <xdr:nvSpPr>
        <xdr:cNvPr id="28" name="TextBox 35"/>
        <xdr:cNvSpPr txBox="1">
          <a:spLocks noChangeArrowheads="1"/>
        </xdr:cNvSpPr>
      </xdr:nvSpPr>
      <xdr:spPr>
        <a:xfrm>
          <a:off x="0" y="49815750"/>
          <a:ext cx="14678025" cy="1552575"/>
        </a:xfrm>
        <a:prstGeom prst="rect">
          <a:avLst/>
        </a:prstGeom>
        <a:noFill/>
        <a:ln w="9525" cmpd="sng">
          <a:noFill/>
        </a:ln>
      </xdr:spPr>
      <xdr:txBody>
        <a:bodyPr vertOverflow="clip" wrap="square"/>
        <a:p>
          <a:pPr algn="l">
            <a:defRPr/>
          </a:pPr>
          <a:r>
            <a:rPr lang="en-US" cap="none" sz="1200" b="0" i="0" u="none" baseline="0"/>
            <a:t>FY 2004 Accomplishments: Developed real-time PCR for detection of DNA mutations (common mitochondria DNA deletion) in genomic DNA samples providing a significant advance in quantitative assessment of target sequences. Initiated studies to optimize the real-time and cytological DNA mutation bioassay to detect low-frequency DNA mutations. 
FY 2005 Plans: Develop and evaluate modified deletion primers for quantitative fluid phase PCR bioassay in Human Peripheral Blood Lymphocytes (HPBL). Begin evaluation of low level multiplex detection. 
FY 2006 Plans: Develop cytological assay using PCR to measure mtDNA deletions in HPBL. Perform in vitro dose-response studies for fluid-phase PCR assay in HPBL.
FY 2007 Plans: Evaluate in vitro inter-individual variation for both cytological and PCR DNA mutation bioassays.
</a:t>
          </a:r>
        </a:p>
      </xdr:txBody>
    </xdr:sp>
    <xdr:clientData/>
  </xdr:oneCellAnchor>
  <xdr:oneCellAnchor>
    <xdr:from>
      <xdr:col>0</xdr:col>
      <xdr:colOff>0</xdr:colOff>
      <xdr:row>258</xdr:row>
      <xdr:rowOff>28575</xdr:rowOff>
    </xdr:from>
    <xdr:ext cx="14678025" cy="1552575"/>
    <xdr:sp>
      <xdr:nvSpPr>
        <xdr:cNvPr id="29" name="TextBox 36"/>
        <xdr:cNvSpPr txBox="1">
          <a:spLocks noChangeArrowheads="1"/>
        </xdr:cNvSpPr>
      </xdr:nvSpPr>
      <xdr:spPr>
        <a:xfrm>
          <a:off x="0" y="51854100"/>
          <a:ext cx="14678025" cy="1552575"/>
        </a:xfrm>
        <a:prstGeom prst="rect">
          <a:avLst/>
        </a:prstGeom>
        <a:noFill/>
        <a:ln w="9525" cmpd="sng">
          <a:noFill/>
        </a:ln>
      </xdr:spPr>
      <xdr:txBody>
        <a:bodyPr vertOverflow="clip" wrap="square"/>
        <a:p>
          <a:pPr algn="l">
            <a:defRPr/>
          </a:pPr>
          <a:r>
            <a:rPr lang="en-US" cap="none" sz="1200" b="0" i="0" u="none" baseline="0"/>
            <a:t>FY 2004 Accomplishments: Optimized the micro assay to measure concentration of a specific marker protein (GADD45) in human blood samples. Characterized the relationship for GADD45 levels with radiation dose and post-exposure time, demonstrating feasibility of approach. 
FY 2005 Plans: Initiate in vitro studies evaluating radiation-responsive blood protein biomarkers involving other protein targets. Initiate protein biomarker studies to evaluate inter-individual, partial body, and combined agent effects. 
FY 2006 Plans: Define effects of inter-individual variation.  Improve assay through stabilization of protein biomarkers after blood draw.
FY 2007 Plans: Define effects of the confounders such as partial body exposures, and combined agent effects.  
</a:t>
          </a:r>
        </a:p>
      </xdr:txBody>
    </xdr:sp>
    <xdr:clientData/>
  </xdr:oneCellAnchor>
  <xdr:oneCellAnchor>
    <xdr:from>
      <xdr:col>0</xdr:col>
      <xdr:colOff>0</xdr:colOff>
      <xdr:row>279</xdr:row>
      <xdr:rowOff>28575</xdr:rowOff>
    </xdr:from>
    <xdr:ext cx="14678025" cy="1133475"/>
    <xdr:sp>
      <xdr:nvSpPr>
        <xdr:cNvPr id="30" name="TextBox 37"/>
        <xdr:cNvSpPr txBox="1">
          <a:spLocks noChangeArrowheads="1"/>
        </xdr:cNvSpPr>
      </xdr:nvSpPr>
      <xdr:spPr>
        <a:xfrm>
          <a:off x="0" y="56054625"/>
          <a:ext cx="14678025" cy="1133475"/>
        </a:xfrm>
        <a:prstGeom prst="rect">
          <a:avLst/>
        </a:prstGeom>
        <a:noFill/>
        <a:ln w="9525" cmpd="sng">
          <a:noFill/>
        </a:ln>
      </xdr:spPr>
      <xdr:txBody>
        <a:bodyPr vertOverflow="clip" wrap="square"/>
        <a:p>
          <a:pPr algn="l">
            <a:defRPr/>
          </a:pPr>
          <a:r>
            <a:rPr lang="en-US" cap="none" sz="1200" b="0" i="0" u="none" baseline="0"/>
            <a:t>FY 2004 Accomplishments: Determined that phenylacetate and epigallocatechin (EGCG) can effectively suppress radiation-induced human cell transformation in vitro (i.e., block development of pre-cancerous cells). 
FY 2005 Plans: Initiate radiation leukemogenesis studies with phenylacetate and EGCG. 
FY 2006 Plans: Complete radiation leukemogenesis with EGCG.  Evaluate potential of new compounds to counter late radiation injury.
FY 2007 Plans: Complete radiation leukemogenesis with phenylacetate.  Initiate assessment of new compounds on human cell transformation.  
</a:t>
          </a:r>
        </a:p>
      </xdr:txBody>
    </xdr:sp>
    <xdr:clientData/>
  </xdr:oneCellAnchor>
  <xdr:oneCellAnchor>
    <xdr:from>
      <xdr:col>0</xdr:col>
      <xdr:colOff>0</xdr:colOff>
      <xdr:row>287</xdr:row>
      <xdr:rowOff>161925</xdr:rowOff>
    </xdr:from>
    <xdr:ext cx="14678025" cy="1866900"/>
    <xdr:sp>
      <xdr:nvSpPr>
        <xdr:cNvPr id="31" name="TextBox 38"/>
        <xdr:cNvSpPr txBox="1">
          <a:spLocks noChangeArrowheads="1"/>
        </xdr:cNvSpPr>
      </xdr:nvSpPr>
      <xdr:spPr>
        <a:xfrm>
          <a:off x="0" y="57978675"/>
          <a:ext cx="14678025" cy="1866900"/>
        </a:xfrm>
        <a:prstGeom prst="rect">
          <a:avLst/>
        </a:prstGeom>
        <a:noFill/>
        <a:ln w="9525" cmpd="sng">
          <a:noFill/>
        </a:ln>
      </xdr:spPr>
      <xdr:txBody>
        <a:bodyPr vertOverflow="clip" wrap="square"/>
        <a:p>
          <a:pPr algn="l">
            <a:defRPr/>
          </a:pPr>
          <a:r>
            <a:rPr lang="en-US" cap="none" sz="1200" b="0" i="0" u="none" baseline="0">
              <a:latin typeface="Courier New"/>
              <a:ea typeface="Courier New"/>
              <a:cs typeface="Courier New"/>
            </a:rPr>
            <a:t>FY 2004 Accomplishments: Identified the bacterial species that cause sepsis in lethally irradiated animal.  Initiated in vitro studies on properties of probiotics (microbes that can be ingested to combat pathogenic bacteria of the gut).  Determined that </a:t>
          </a:r>
          <a:r>
            <a:rPr lang="en-US" cap="none" sz="1200" b="0" i="1" u="none" baseline="0">
              <a:latin typeface="Courier New"/>
              <a:ea typeface="Courier New"/>
              <a:cs typeface="Courier New"/>
            </a:rPr>
            <a:t>Lactobacillus reuteri</a:t>
          </a:r>
          <a:r>
            <a:rPr lang="en-US" cap="none" sz="1200" b="0" i="0" u="none" baseline="0">
              <a:latin typeface="Courier New"/>
              <a:ea typeface="Courier New"/>
              <a:cs typeface="Courier New"/>
            </a:rPr>
            <a:t> is not susceptible to ciprofloxacin. 
FY 2005 Plans: Determine the effects of the quinolones against a polymicrobial infection from endogenous pathogens with lethal doses of radiation. Evaluate the effectiveness of </a:t>
          </a:r>
          <a:r>
            <a:rPr lang="en-US" cap="none" sz="1200" b="0" i="1" u="none" baseline="0">
              <a:latin typeface="Courier New"/>
              <a:ea typeface="Courier New"/>
              <a:cs typeface="Courier New"/>
            </a:rPr>
            <a:t>L. reuteri</a:t>
          </a:r>
          <a:r>
            <a:rPr lang="en-US" cap="none" sz="1200" b="0" i="0" u="none" baseline="0">
              <a:latin typeface="Courier New"/>
              <a:ea typeface="Courier New"/>
              <a:cs typeface="Courier New"/>
            </a:rPr>
            <a:t> as a probiotic protective agent when mice are challenged with </a:t>
          </a:r>
          <a:r>
            <a:rPr lang="en-US" cap="none" sz="1200" b="0" i="1" u="none" baseline="0">
              <a:latin typeface="Courier New"/>
              <a:ea typeface="Courier New"/>
              <a:cs typeface="Courier New"/>
            </a:rPr>
            <a:t>S. sonnei </a:t>
          </a:r>
          <a:r>
            <a:rPr lang="en-US" cap="none" sz="1200" b="0" i="0" u="none" baseline="0">
              <a:latin typeface="Courier New"/>
              <a:ea typeface="Courier New"/>
              <a:cs typeface="Courier New"/>
            </a:rPr>
            <a:t>and sub-lethal radiation exposure.  
FY 2006 Plans: Evaluate the effectiveness of </a:t>
          </a:r>
          <a:r>
            <a:rPr lang="en-US" cap="none" sz="1200" b="0" i="1" u="none" baseline="0">
              <a:latin typeface="Courier New"/>
              <a:ea typeface="Courier New"/>
              <a:cs typeface="Courier New"/>
            </a:rPr>
            <a:t>L. reuteri </a:t>
          </a:r>
          <a:r>
            <a:rPr lang="en-US" cap="none" sz="1200" b="0" i="0" u="none" baseline="0">
              <a:latin typeface="Courier New"/>
              <a:ea typeface="Courier New"/>
              <a:cs typeface="Courier New"/>
            </a:rPr>
            <a:t>as a probiotic protective agent when mice are challenged with </a:t>
          </a:r>
          <a:r>
            <a:rPr lang="en-US" cap="none" sz="1200" b="0" i="1" u="none" baseline="0">
              <a:latin typeface="Courier New"/>
              <a:ea typeface="Courier New"/>
              <a:cs typeface="Courier New"/>
            </a:rPr>
            <a:t>S. sonnei </a:t>
          </a:r>
          <a:r>
            <a:rPr lang="en-US" cap="none" sz="1200" b="0" i="0" u="none" baseline="0">
              <a:latin typeface="Courier New"/>
              <a:ea typeface="Courier New"/>
              <a:cs typeface="Courier New"/>
            </a:rPr>
            <a:t>and lethal radiation exposure.  Assess effect of probiotic on hematological parameters associated with the radiation injury.
FY 2007 Plans:  Evaluate any new antibiotics on post-radiation infection.  Assess effects of probiotic treatment on immune system function.  Initiate assessment of the capability of inactivated </a:t>
          </a:r>
          <a:r>
            <a:rPr lang="en-US" cap="none" sz="1200" b="0" i="1" u="none" baseline="0">
              <a:latin typeface="Courier New"/>
              <a:ea typeface="Courier New"/>
              <a:cs typeface="Courier New"/>
            </a:rPr>
            <a:t>L. reuteri</a:t>
          </a:r>
          <a:r>
            <a:rPr lang="en-US" cap="none" sz="1200" b="0" i="0" u="none" baseline="0">
              <a:latin typeface="Courier New"/>
              <a:ea typeface="Courier New"/>
              <a:cs typeface="Courier New"/>
            </a:rPr>
            <a:t> to promote survival after radiation injury. 
</a:t>
          </a:r>
        </a:p>
      </xdr:txBody>
    </xdr:sp>
    <xdr:clientData/>
  </xdr:oneCellAnchor>
  <xdr:oneCellAnchor>
    <xdr:from>
      <xdr:col>0</xdr:col>
      <xdr:colOff>0</xdr:colOff>
      <xdr:row>300</xdr:row>
      <xdr:rowOff>161925</xdr:rowOff>
    </xdr:from>
    <xdr:ext cx="14678025" cy="1571625"/>
    <xdr:sp>
      <xdr:nvSpPr>
        <xdr:cNvPr id="32" name="TextBox 39"/>
        <xdr:cNvSpPr txBox="1">
          <a:spLocks noChangeArrowheads="1"/>
        </xdr:cNvSpPr>
      </xdr:nvSpPr>
      <xdr:spPr>
        <a:xfrm>
          <a:off x="0" y="60579000"/>
          <a:ext cx="14678025" cy="1571625"/>
        </a:xfrm>
        <a:prstGeom prst="rect">
          <a:avLst/>
        </a:prstGeom>
        <a:noFill/>
        <a:ln w="9525" cmpd="sng">
          <a:noFill/>
        </a:ln>
      </xdr:spPr>
      <xdr:txBody>
        <a:bodyPr vertOverflow="clip" wrap="square"/>
        <a:p>
          <a:pPr algn="l">
            <a:defRPr/>
          </a:pPr>
          <a:r>
            <a:rPr lang="en-US" cap="none" sz="1200" b="0" i="0" u="none" baseline="0"/>
            <a:t>FY 2004 Accomplishments: Differentiated at least two mechanisms by which certain prospective radioprotectants protect mammalian cells from virally-induced cell death. 
FY 2005 Plans: Evaluate the effect of antioxidants and radioprotectants including genistein on changes induced by virus infection and radiation exposure using cell survival, apoptotic markers, and cytokine production as endpoints. Assess a variety of pathways that can result in cell death with and without viral infection in an effort to uncover cellular processes targeted by therapeutic drugs.   
FY 2006 Plans: Continue analysis of pathways and mechanisms. Assess effects of radiation therapeutic agents on these pathways. 
FY 2007 Plans: As basic understanding of radiation injury expands and knowledge regarding mechanisms of cell damage and death grow, develop appropriate assays to assess the mechanisms of action of radioprotectant and therapeutic agents.
</a:t>
          </a:r>
        </a:p>
      </xdr:txBody>
    </xdr:sp>
    <xdr:clientData/>
  </xdr:oneCellAnchor>
  <xdr:oneCellAnchor>
    <xdr:from>
      <xdr:col>0</xdr:col>
      <xdr:colOff>0</xdr:colOff>
      <xdr:row>311</xdr:row>
      <xdr:rowOff>161925</xdr:rowOff>
    </xdr:from>
    <xdr:ext cx="14678025" cy="1485900"/>
    <xdr:sp>
      <xdr:nvSpPr>
        <xdr:cNvPr id="33" name="TextBox 40"/>
        <xdr:cNvSpPr txBox="1">
          <a:spLocks noChangeArrowheads="1"/>
        </xdr:cNvSpPr>
      </xdr:nvSpPr>
      <xdr:spPr>
        <a:xfrm>
          <a:off x="0" y="62998350"/>
          <a:ext cx="14678025" cy="1485900"/>
        </a:xfrm>
        <a:prstGeom prst="rect">
          <a:avLst/>
        </a:prstGeom>
        <a:noFill/>
        <a:ln w="9525" cmpd="sng">
          <a:noFill/>
        </a:ln>
      </xdr:spPr>
      <xdr:txBody>
        <a:bodyPr vertOverflow="clip" wrap="square"/>
        <a:p>
          <a:pPr algn="l">
            <a:defRPr/>
          </a:pPr>
          <a:r>
            <a:rPr lang="en-US" cap="none" sz="1200" b="0" i="0" u="none" baseline="0"/>
            <a:t>FY 2004 Accomplishments: Ingestion, inhalation, and wounds are routes of internal contamination with radioisotopes following use of a radiological weapon.  In FY2005 a project will be initiated to examine the health consequences of this kind of exposure with the intent of developing new therapeutic agents.  
FY 2005 Plans: Initiate studies to evaluate the effects of radioisotopes on a macrophage cell line in vitro to model the response of the lung macrophages to inhaled contaminants. To understand how late carcinogenic consequences develop after internal contamination and to develop effective countermeasures, studies will be initiated to evaluate the contribution of radiation (v. the chemical nature of the contaminant) to genomic instability and transformation. 
FY 2006 Plans: Assess the effects of internal contaminants on macrophage function (oxidative burst and phagocytosis). Complete the analysis of genomic instability and transformation and begin to assess countermeasures.
FY 2007 Plans: Continue assessment of countermeasures. 
</a:t>
          </a:r>
        </a:p>
      </xdr:txBody>
    </xdr:sp>
    <xdr:clientData/>
  </xdr:oneCellAnchor>
  <xdr:oneCellAnchor>
    <xdr:from>
      <xdr:col>0</xdr:col>
      <xdr:colOff>0</xdr:colOff>
      <xdr:row>351</xdr:row>
      <xdr:rowOff>114300</xdr:rowOff>
    </xdr:from>
    <xdr:ext cx="14678025" cy="1905000"/>
    <xdr:sp>
      <xdr:nvSpPr>
        <xdr:cNvPr id="34" name="TextBox 41"/>
        <xdr:cNvSpPr txBox="1">
          <a:spLocks noChangeArrowheads="1"/>
        </xdr:cNvSpPr>
      </xdr:nvSpPr>
      <xdr:spPr>
        <a:xfrm>
          <a:off x="0" y="70951725"/>
          <a:ext cx="14678025" cy="1905000"/>
        </a:xfrm>
        <a:prstGeom prst="rect">
          <a:avLst/>
        </a:prstGeom>
        <a:noFill/>
        <a:ln w="9525" cmpd="sng">
          <a:noFill/>
        </a:ln>
      </xdr:spPr>
      <xdr:txBody>
        <a:bodyPr vertOverflow="clip" wrap="square"/>
        <a:p>
          <a:pPr algn="l">
            <a:defRPr/>
          </a:pPr>
          <a:r>
            <a:rPr lang="en-US" cap="none" sz="1200" b="0" i="0" u="none" baseline="0"/>
            <a:t>This program supports applied research for advanced development of biomedical strategies to prevent, treat and assess health consequences from exposure to ionizing radiation. It capitalizes on findings under PE 0602787D, Medical Technology, and from industry and academia to advance novel medical countermeasures into and through pre-clinical studies toward newly licensed products. Program objectives focus on mitigating the health consequences from exposures to ionizing radiation that represent the highest probable threat to US forces under current tactical, humanitarian and counter terrorism mission environments. Findings from basic and developmental research are integrated into highly focused advanced technology development studies to produce the following: (1) protective and therapeutic strategies; (2) novel biological markers and delivery platforms for rapid, field-based individual dose assessment; and (3) experimental data needed to build accurate models for predicting casualties from complex injuries involving radiation and other battlefield insults. The Armed Forces Radiobiology Research Institute (AFRRI), because of its multidisciplinary staff and exceptional laboratory and radiation facilities, is uniquely positioned to execute the program as prescribed by its mission. Because national laboratories operated by the Department of Energy no longer support advanced research relevant to military medical radiobiology, AFRRI is currently the only national resource carrying out this mission.
</a:t>
          </a:r>
        </a:p>
      </xdr:txBody>
    </xdr:sp>
    <xdr:clientData/>
  </xdr:oneCellAnchor>
  <xdr:oneCellAnchor>
    <xdr:from>
      <xdr:col>0</xdr:col>
      <xdr:colOff>0</xdr:colOff>
      <xdr:row>409</xdr:row>
      <xdr:rowOff>142875</xdr:rowOff>
    </xdr:from>
    <xdr:ext cx="14678025" cy="1219200"/>
    <xdr:sp>
      <xdr:nvSpPr>
        <xdr:cNvPr id="35" name="TextBox 43"/>
        <xdr:cNvSpPr txBox="1">
          <a:spLocks noChangeArrowheads="1"/>
        </xdr:cNvSpPr>
      </xdr:nvSpPr>
      <xdr:spPr>
        <a:xfrm>
          <a:off x="0" y="82772250"/>
          <a:ext cx="14678025" cy="1219200"/>
        </a:xfrm>
        <a:prstGeom prst="rect">
          <a:avLst/>
        </a:prstGeom>
        <a:noFill/>
        <a:ln w="9525" cmpd="sng">
          <a:noFill/>
        </a:ln>
      </xdr:spPr>
      <xdr:txBody>
        <a:bodyPr vertOverflow="clip" wrap="square"/>
        <a:p>
          <a:pPr algn="l">
            <a:defRPr/>
          </a:pPr>
          <a:r>
            <a:rPr lang="en-US" cap="none" sz="1200" b="0" i="0" u="none" baseline="0"/>
            <a:t>FY 2004 Accomplishments: Defined high throughput approaches for dose assessment of mass casualties, to include improvements in quality control and quality assurance with data logging and bar-coding for example.  In addition, demonstrated proof of concept that high throughput systems for lymphocyte isolation and metaphase spread preparation will work and are amenable to automation. Supplemental funding from NIAID allowed the purchase of necessary equipment for laboratory automation.  
FY 2005 Plans: Integrate the automation process for dicentric assay, including tracking system and automated assay preparation.  
FY 2006 Plans: Complete a simulated mass exposure dose assessment experiment. Perform intra- and inter-laboratory studies to validate the procedures. 
FY 2007 Plans: Improve automation of lymphocyte isolation.  Characterize system for a variety of radiation parameters, including quality of radiation and dose rate.
</a:t>
          </a:r>
        </a:p>
      </xdr:txBody>
    </xdr:sp>
    <xdr:clientData/>
  </xdr:oneCellAnchor>
  <xdr:oneCellAnchor>
    <xdr:from>
      <xdr:col>0</xdr:col>
      <xdr:colOff>0</xdr:colOff>
      <xdr:row>420</xdr:row>
      <xdr:rowOff>19050</xdr:rowOff>
    </xdr:from>
    <xdr:ext cx="14678025" cy="1552575"/>
    <xdr:sp>
      <xdr:nvSpPr>
        <xdr:cNvPr id="36" name="TextBox 44"/>
        <xdr:cNvSpPr txBox="1">
          <a:spLocks noChangeArrowheads="1"/>
        </xdr:cNvSpPr>
      </xdr:nvSpPr>
      <xdr:spPr>
        <a:xfrm>
          <a:off x="0" y="85058250"/>
          <a:ext cx="14678025" cy="1552575"/>
        </a:xfrm>
        <a:prstGeom prst="rect">
          <a:avLst/>
        </a:prstGeom>
        <a:noFill/>
        <a:ln w="9525" cmpd="sng">
          <a:noFill/>
        </a:ln>
      </xdr:spPr>
      <xdr:txBody>
        <a:bodyPr vertOverflow="clip" wrap="square"/>
        <a:p>
          <a:pPr algn="l">
            <a:defRPr/>
          </a:pPr>
          <a:r>
            <a:rPr lang="en-US" cap="none" sz="1200" b="0" i="0" u="none" baseline="0"/>
            <a:t>FY 2004 Accomplishments: Initiated collaborative studies to assess the effect of sampling delay on the persistency of chromosome damage using the mouse. Continued validation of PCC assay using samples from accident victims and radiotherapy patients. 
FY 2005 Plans: Complete time-course study to determine the effect of sampling delay on the PCC assay. Establish multicolor chromosome aberration analysis. Continue validation of assays using samples from accident victims and radiotherapy patients. 
FY 2006 Plans: Complete analysis from radiotherapy patient samples for detecting partial-body exposures and estimating doses. Initiate assessment of radioprotective drugs on cytological markers. 
FY 2007 Plans: Quantify the effect of radioprotective drugs on the cytological biomarkers using most promising drug candidates. 
</a:t>
          </a:r>
        </a:p>
      </xdr:txBody>
    </xdr:sp>
    <xdr:clientData/>
  </xdr:oneCellAnchor>
  <xdr:oneCellAnchor>
    <xdr:from>
      <xdr:col>0</xdr:col>
      <xdr:colOff>0</xdr:colOff>
      <xdr:row>430</xdr:row>
      <xdr:rowOff>114300</xdr:rowOff>
    </xdr:from>
    <xdr:ext cx="14678025" cy="1695450"/>
    <xdr:sp>
      <xdr:nvSpPr>
        <xdr:cNvPr id="37" name="TextBox 45"/>
        <xdr:cNvSpPr txBox="1">
          <a:spLocks noChangeArrowheads="1"/>
        </xdr:cNvSpPr>
      </xdr:nvSpPr>
      <xdr:spPr>
        <a:xfrm>
          <a:off x="0" y="87363300"/>
          <a:ext cx="14678025" cy="1695450"/>
        </a:xfrm>
        <a:prstGeom prst="rect">
          <a:avLst/>
        </a:prstGeom>
        <a:noFill/>
        <a:ln w="9525" cmpd="sng">
          <a:noFill/>
        </a:ln>
      </xdr:spPr>
      <xdr:txBody>
        <a:bodyPr vertOverflow="clip" wrap="square"/>
        <a:p>
          <a:pPr algn="l">
            <a:defRPr/>
          </a:pPr>
          <a:r>
            <a:rPr lang="en-US" cap="none" sz="1200" b="0" i="0" u="none" baseline="0"/>
            <a:t>FY 2004 Accomplishments: Demonstrated that the gene expression markers developed in peripheral blood lymphocytes irradiated ex vivo were up regulated in vivo in an animal model and in human radiotherapy patients. Developed a 4 target QRT-PCR assay for gene expression to increase assay throughput, increase the number of observable targets, conserve sample, and reduce assay cost. 
FY 2005 Plans: Using radiotherapy patients whenever possible continue to validate the assays for both protein and gene expression markers.  Initiate validation studies for gene expression and protein biomarkers in rodent exposed to radiation in vivo. Initiate studies to assess the responses follow partial body exposures. Begin development of fieldable protocols for blood collection, stabilization of sample, sample isolation, and assay. 
FY 2006 Plans:  Continue studies validating radiation sensitivity of molecular biomarkers in patients and animal models under a variety of conditions. Assess the time-dependency of the sampling following radiation in an animal model.  Improve characteristics of the protocol to improve fieldability. 
FY 2007 Plans:  Continue to optimize and validate field assays. 
</a:t>
          </a:r>
        </a:p>
      </xdr:txBody>
    </xdr:sp>
    <xdr:clientData/>
  </xdr:oneCellAnchor>
  <xdr:oneCellAnchor>
    <xdr:from>
      <xdr:col>0</xdr:col>
      <xdr:colOff>0</xdr:colOff>
      <xdr:row>452</xdr:row>
      <xdr:rowOff>95250</xdr:rowOff>
    </xdr:from>
    <xdr:ext cx="14678025" cy="1695450"/>
    <xdr:sp>
      <xdr:nvSpPr>
        <xdr:cNvPr id="38" name="TextBox 46"/>
        <xdr:cNvSpPr txBox="1">
          <a:spLocks noChangeArrowheads="1"/>
        </xdr:cNvSpPr>
      </xdr:nvSpPr>
      <xdr:spPr>
        <a:xfrm>
          <a:off x="0" y="91954350"/>
          <a:ext cx="14678025" cy="1695450"/>
        </a:xfrm>
        <a:prstGeom prst="rect">
          <a:avLst/>
        </a:prstGeom>
        <a:noFill/>
        <a:ln w="9525" cmpd="sng">
          <a:noFill/>
        </a:ln>
      </xdr:spPr>
      <xdr:txBody>
        <a:bodyPr vertOverflow="clip" wrap="square"/>
        <a:p>
          <a:pPr algn="l">
            <a:defRPr/>
          </a:pPr>
          <a:r>
            <a:rPr lang="en-US" cap="none" sz="1200" b="0" i="0" u="none" baseline="0"/>
            <a:t>FY 2004 Accomplishments: Created the preliminary version of the “First Responder Radiological Assessment Triage” (FRAT) which is the PDA version of the software tool for dose prediction “Biodosimetry Assessment Tool” (BAT).  Evaluated accuracy of hematology analyzer and initiated testing of reliability, accuracy and dynamic range. Initiated development of hematology protocol with necessary quality control. Created hematology database from REAC/TS accident registry including photon and criticality exposure scenarios and initiated analysis of lymphocyte depletion kinetics for consideration to use to expand BAT and FRAT.  
FY 2005 Plans: Incorporate dose-dependent time window on lymphocyte depletion data analysis in to BAT.  Incorporate neutron criticality lymphocyte depletion data set into BAT.  Complete FRAT software application.  Complete hematology protocol development and exercise deployable hematology system. 
FY 2006 Plans: Maintain BAT and FRAT software providing enhancements as appropriate.
FY 2007 Plans: Maintain BAT and FRAT software providing enhancements as appropriate.
</a:t>
          </a:r>
        </a:p>
      </xdr:txBody>
    </xdr:sp>
    <xdr:clientData/>
  </xdr:oneCellAnchor>
  <xdr:oneCellAnchor>
    <xdr:from>
      <xdr:col>0</xdr:col>
      <xdr:colOff>57150</xdr:colOff>
      <xdr:row>465</xdr:row>
      <xdr:rowOff>19050</xdr:rowOff>
    </xdr:from>
    <xdr:ext cx="14668500" cy="1695450"/>
    <xdr:sp>
      <xdr:nvSpPr>
        <xdr:cNvPr id="39" name="TextBox 47"/>
        <xdr:cNvSpPr txBox="1">
          <a:spLocks noChangeArrowheads="1"/>
        </xdr:cNvSpPr>
      </xdr:nvSpPr>
      <xdr:spPr>
        <a:xfrm>
          <a:off x="57150" y="94478475"/>
          <a:ext cx="14668500" cy="1695450"/>
        </a:xfrm>
        <a:prstGeom prst="rect">
          <a:avLst/>
        </a:prstGeom>
        <a:noFill/>
        <a:ln w="9525" cmpd="sng">
          <a:noFill/>
        </a:ln>
      </xdr:spPr>
      <xdr:txBody>
        <a:bodyPr vertOverflow="clip" wrap="square"/>
        <a:p>
          <a:pPr algn="l">
            <a:defRPr/>
          </a:pPr>
          <a:r>
            <a:rPr lang="en-US" cap="none" sz="1200" b="0" i="0" u="none" baseline="0"/>
            <a:t>FY 2004 Accomplishments: Began assessment of commercially available resins to concentrate urinary uranium to increase the sensitivity of methodology for the rapid detection. Continued synthesis of imprinted polymers capable of sequestering uranium.
FY 2005 Plans: Assess the utility of imprinted polymers to concentrate urinary uranium. Assess the utility of chelation chromatography methodologies for the concentration of uranium in urine. 
FY 2006 Plans: Prepare and assess microcrystalline naphthalene conjugates for the concentration of urinary uranium. Assess the potential of the technique of cloud point extraction for use as a urine uranium concentration method. 
FY 2007 Plans: Using most effective concentration method, optimize assay for measurement of urinary uranium. 
</a:t>
          </a:r>
        </a:p>
      </xdr:txBody>
    </xdr:sp>
    <xdr:clientData/>
  </xdr:oneCellAnchor>
  <xdr:oneCellAnchor>
    <xdr:from>
      <xdr:col>0</xdr:col>
      <xdr:colOff>57150</xdr:colOff>
      <xdr:row>477</xdr:row>
      <xdr:rowOff>19050</xdr:rowOff>
    </xdr:from>
    <xdr:ext cx="14668500" cy="1447800"/>
    <xdr:sp>
      <xdr:nvSpPr>
        <xdr:cNvPr id="40" name="TextBox 48"/>
        <xdr:cNvSpPr txBox="1">
          <a:spLocks noChangeArrowheads="1"/>
        </xdr:cNvSpPr>
      </xdr:nvSpPr>
      <xdr:spPr>
        <a:xfrm>
          <a:off x="57150" y="96878775"/>
          <a:ext cx="14668500" cy="1447800"/>
        </a:xfrm>
        <a:prstGeom prst="rect">
          <a:avLst/>
        </a:prstGeom>
        <a:noFill/>
        <a:ln w="9525" cmpd="sng">
          <a:noFill/>
        </a:ln>
      </xdr:spPr>
      <xdr:txBody>
        <a:bodyPr vertOverflow="clip" wrap="square"/>
        <a:p>
          <a:pPr algn="l">
            <a:defRPr/>
          </a:pPr>
          <a:r>
            <a:rPr lang="en-US" cap="none" sz="1200" b="0" i="0" u="none" baseline="0"/>
            <a:t>FY 2004 Accomplishments: Demonstrated a non-specific biological response modifier (beta-1,3-1,6 glucan) and the antimicrobial agent ceftriazone enhanced survival of opportunistic infection with K. pneumoniae in sublethally irradiated mice. The combination therapy was superior to either the beta glucan or the antibiotic alone. 
FY 2005 Plans: Determine the pharmacokinetics of gatifloxacin, ciprofloxacin, and moxifloxacin in mice after irradiation.  Evaluate a variety of antibiotics for their efficacy to treat gram-positive and gram-negative infections that result after lethal irradiation.  
FY 2006 Plans: Determine the optimal dose regimens for quinolones against a polymicrobial infection from endogenous pathogens with lethal doses of radiation.
FY 2007 Plans:  Initiate efficacy studies under GLP specifications to obtain an FDA indication for use of quinolones for radiation injury. 
</a:t>
          </a:r>
        </a:p>
      </xdr:txBody>
    </xdr:sp>
    <xdr:clientData/>
  </xdr:oneCellAnchor>
  <xdr:twoCellAnchor>
    <xdr:from>
      <xdr:col>0</xdr:col>
      <xdr:colOff>0</xdr:colOff>
      <xdr:row>753</xdr:row>
      <xdr:rowOff>76200</xdr:rowOff>
    </xdr:from>
    <xdr:to>
      <xdr:col>8</xdr:col>
      <xdr:colOff>638175</xdr:colOff>
      <xdr:row>768</xdr:row>
      <xdr:rowOff>123825</xdr:rowOff>
    </xdr:to>
    <xdr:sp>
      <xdr:nvSpPr>
        <xdr:cNvPr id="41" name="TextBox 49"/>
        <xdr:cNvSpPr txBox="1">
          <a:spLocks noChangeArrowheads="1"/>
        </xdr:cNvSpPr>
      </xdr:nvSpPr>
      <xdr:spPr>
        <a:xfrm>
          <a:off x="0" y="152142825"/>
          <a:ext cx="13916025" cy="3048000"/>
        </a:xfrm>
        <a:prstGeom prst="rect">
          <a:avLst/>
        </a:prstGeom>
        <a:solidFill>
          <a:srgbClr val="FFFFFF"/>
        </a:solidFill>
        <a:ln w="9525" cmpd="sng">
          <a:noFill/>
        </a:ln>
      </xdr:spPr>
      <xdr:txBody>
        <a:bodyPr vertOverflow="clip" wrap="square"/>
        <a:p>
          <a:pPr algn="l">
            <a:defRPr/>
          </a:pPr>
          <a:r>
            <a:rPr lang="en-US" cap="none" sz="1200" b="0" i="0" u="none" baseline="0"/>
            <a:t>The Advanced Diagnostic Laboratory (ADL) funding has been transferred to Defense Health Program (DHP) RDT&amp;E from DHP Operation and Maintenance appropriation beginning in FY 2006 and out.  The ADL and test bed/range sustainment, maintenance, and modernization needed to accomplish the various ongoing RDT&amp;E efforts conducted at the San Antonio, Texas location.  The ADL supports the Epidemic Outbreak Surveillance program to include cost of operations, maintenance, study and required analysis.
For the first time, this program element includes RDT&amp;E, Navy funds for operating and miscellaneous support costs at RDT&amp;E, Navy laboratories and other installations, facility and civilian personnel costs not directly chargeable to RDT&amp;E, Navy projects.  Also includes RDT&amp;E, Navy funds for RDT&amp;E, Navy laboratories and facilities for research, support, equipment, minor construction and other investment and materiel support costs not directly chargeable to RDT&amp;E, Navy projects.  Excludes military manpower and related costs, non-RDT&amp;E, Navy base operating costs, and military construction costs which are included in other appropriate programs.
Program decreases FY04 to FY05 can be predominately attributed to the omission of Congressionally mandated programs.  
Program increases between FY05 and FY06 are predominately associated with Epidemic Outbreak Surveillance, Advanced Diagnostic Laboratory programs and Laboratory Support for DHP Navy.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0"/>
  <sheetViews>
    <sheetView tabSelected="1" view="pageBreakPreview" zoomScale="60" zoomScaleNormal="75" workbookViewId="0" topLeftCell="A514">
      <selection activeCell="B511" sqref="B511"/>
    </sheetView>
  </sheetViews>
  <sheetFormatPr defaultColWidth="9.140625" defaultRowHeight="12.75"/>
  <cols>
    <col min="1" max="1" width="54.140625" style="3" customWidth="1"/>
    <col min="2" max="9" width="20.7109375" style="3" customWidth="1"/>
    <col min="10" max="16384" width="9.140625" style="3" customWidth="1"/>
  </cols>
  <sheetData>
    <row r="1" spans="1:9" ht="15.75" customHeight="1">
      <c r="A1" s="1" t="s">
        <v>11</v>
      </c>
      <c r="B1" s="2"/>
      <c r="C1" s="2"/>
      <c r="D1" s="2"/>
      <c r="E1" s="2"/>
      <c r="F1" s="2"/>
      <c r="G1" s="2"/>
      <c r="H1" s="2"/>
      <c r="I1" s="2"/>
    </row>
    <row r="2" spans="1:9" ht="15.75" customHeight="1">
      <c r="A2" s="1" t="s">
        <v>0</v>
      </c>
      <c r="B2" s="2"/>
      <c r="C2" s="2"/>
      <c r="D2" s="2"/>
      <c r="E2" s="2"/>
      <c r="F2" s="2"/>
      <c r="G2" s="2"/>
      <c r="H2" s="2"/>
      <c r="I2" s="2"/>
    </row>
    <row r="3" spans="1:9" ht="15.75" customHeight="1">
      <c r="A3" s="1" t="s">
        <v>98</v>
      </c>
      <c r="B3" s="2"/>
      <c r="C3" s="2"/>
      <c r="D3" s="2"/>
      <c r="E3" s="2"/>
      <c r="F3" s="2"/>
      <c r="G3" s="2"/>
      <c r="H3" s="2"/>
      <c r="I3" s="2"/>
    </row>
    <row r="4" spans="1:9" ht="15.75" customHeight="1">
      <c r="A4" s="1" t="s">
        <v>99</v>
      </c>
      <c r="B4" s="2"/>
      <c r="C4" s="2"/>
      <c r="D4" s="2"/>
      <c r="E4" s="2"/>
      <c r="F4" s="2"/>
      <c r="G4" s="2"/>
      <c r="H4" s="2"/>
      <c r="I4" s="2"/>
    </row>
    <row r="5" spans="1:7" ht="15.75" customHeight="1">
      <c r="A5" s="4"/>
      <c r="B5" s="4"/>
      <c r="C5" s="4"/>
      <c r="D5" s="4"/>
      <c r="E5" s="4"/>
      <c r="F5" s="4"/>
      <c r="G5" s="5" t="s">
        <v>100</v>
      </c>
    </row>
    <row r="6" spans="1:9" ht="15.75" customHeight="1">
      <c r="A6" s="5" t="s">
        <v>3</v>
      </c>
      <c r="B6" s="5"/>
      <c r="C6" s="5"/>
      <c r="D6" s="5"/>
      <c r="F6" s="5"/>
      <c r="G6" s="5" t="s">
        <v>229</v>
      </c>
      <c r="H6" s="5"/>
      <c r="I6" s="5"/>
    </row>
    <row r="7" spans="1:9" ht="15.75" customHeight="1">
      <c r="A7" s="5" t="s">
        <v>72</v>
      </c>
      <c r="B7" s="5"/>
      <c r="C7" s="5"/>
      <c r="D7" s="5"/>
      <c r="F7" s="5"/>
      <c r="G7" s="5" t="s">
        <v>101</v>
      </c>
      <c r="H7" s="5"/>
      <c r="I7" s="5"/>
    </row>
    <row r="8" spans="1:9" ht="15.75" customHeight="1">
      <c r="A8" s="5"/>
      <c r="B8" s="5"/>
      <c r="C8" s="5"/>
      <c r="D8" s="5"/>
      <c r="F8" s="5"/>
      <c r="G8" s="47" t="s">
        <v>207</v>
      </c>
      <c r="H8" s="5"/>
      <c r="I8" s="5"/>
    </row>
    <row r="9" spans="1:9" ht="15.75" customHeight="1">
      <c r="A9" s="5"/>
      <c r="B9" s="5"/>
      <c r="C9" s="5"/>
      <c r="D9" s="5"/>
      <c r="F9" s="5"/>
      <c r="G9" s="5"/>
      <c r="H9" s="5"/>
      <c r="I9" s="5"/>
    </row>
    <row r="10" spans="1:9" ht="15.75" customHeight="1">
      <c r="A10" s="5" t="s">
        <v>1</v>
      </c>
      <c r="B10" s="12" t="s">
        <v>30</v>
      </c>
      <c r="C10" s="12" t="s">
        <v>31</v>
      </c>
      <c r="D10" s="12" t="s">
        <v>32</v>
      </c>
      <c r="E10" s="12" t="s">
        <v>33</v>
      </c>
      <c r="F10" s="12" t="s">
        <v>34</v>
      </c>
      <c r="G10" s="12" t="s">
        <v>35</v>
      </c>
      <c r="H10" s="12" t="s">
        <v>76</v>
      </c>
      <c r="I10" s="12" t="s">
        <v>94</v>
      </c>
    </row>
    <row r="11" spans="2:9" ht="15.75" customHeight="1">
      <c r="B11" s="14" t="s">
        <v>102</v>
      </c>
      <c r="C11" s="14" t="s">
        <v>37</v>
      </c>
      <c r="D11" s="14" t="s">
        <v>37</v>
      </c>
      <c r="E11" s="14" t="s">
        <v>37</v>
      </c>
      <c r="F11" s="14" t="s">
        <v>37</v>
      </c>
      <c r="G11" s="14" t="s">
        <v>37</v>
      </c>
      <c r="H11" s="14" t="s">
        <v>37</v>
      </c>
      <c r="I11" s="14" t="s">
        <v>37</v>
      </c>
    </row>
    <row r="12" spans="1:9" ht="15.75" customHeight="1">
      <c r="A12" s="5"/>
      <c r="B12" s="14"/>
      <c r="C12" s="14"/>
      <c r="D12" s="14"/>
      <c r="E12" s="14"/>
      <c r="F12" s="14"/>
      <c r="G12" s="14"/>
      <c r="H12" s="14"/>
      <c r="I12" s="14"/>
    </row>
    <row r="13" spans="1:10" ht="15.75" customHeight="1">
      <c r="A13" s="48" t="s">
        <v>208</v>
      </c>
      <c r="B13" s="49">
        <f aca="true" t="shared" si="0" ref="B13:I13">+B14</f>
        <v>0</v>
      </c>
      <c r="C13" s="49">
        <f t="shared" si="0"/>
        <v>0</v>
      </c>
      <c r="D13" s="49">
        <v>2.379</v>
      </c>
      <c r="E13" s="49">
        <f t="shared" si="0"/>
        <v>2.424</v>
      </c>
      <c r="F13" s="49">
        <f t="shared" si="0"/>
        <v>2.213</v>
      </c>
      <c r="G13" s="49">
        <f t="shared" si="0"/>
        <v>2.259</v>
      </c>
      <c r="H13" s="49">
        <f t="shared" si="0"/>
        <v>2.304</v>
      </c>
      <c r="I13" s="49">
        <f t="shared" si="0"/>
        <v>2.35</v>
      </c>
      <c r="J13" s="49"/>
    </row>
    <row r="14" spans="1:10" ht="15.75" customHeight="1">
      <c r="A14" s="50" t="s">
        <v>103</v>
      </c>
      <c r="B14" s="49">
        <v>0</v>
      </c>
      <c r="C14" s="49">
        <v>0</v>
      </c>
      <c r="D14" s="51">
        <v>2.379</v>
      </c>
      <c r="E14" s="51">
        <v>2.424</v>
      </c>
      <c r="F14" s="51">
        <v>2.213</v>
      </c>
      <c r="G14" s="51">
        <v>2.259</v>
      </c>
      <c r="H14" s="51">
        <v>2.304</v>
      </c>
      <c r="I14" s="51">
        <v>2.35</v>
      </c>
      <c r="J14" s="49"/>
    </row>
    <row r="15" spans="1:10" ht="15.75" customHeight="1">
      <c r="A15" s="15"/>
      <c r="B15" s="49"/>
      <c r="C15" s="51"/>
      <c r="D15" s="51"/>
      <c r="E15" s="51"/>
      <c r="F15" s="51"/>
      <c r="G15" s="51"/>
      <c r="H15" s="51"/>
      <c r="I15" s="51"/>
      <c r="J15" s="49"/>
    </row>
    <row r="16" spans="1:10" ht="15.75" customHeight="1">
      <c r="A16" s="16" t="s">
        <v>10</v>
      </c>
      <c r="B16" s="49"/>
      <c r="C16" s="49"/>
      <c r="D16" s="49"/>
      <c r="E16" s="49"/>
      <c r="F16" s="51"/>
      <c r="G16" s="51"/>
      <c r="H16" s="51"/>
      <c r="I16" s="51"/>
      <c r="J16" s="49"/>
    </row>
    <row r="17" spans="1:9" ht="15.75" customHeight="1">
      <c r="A17" s="7"/>
      <c r="B17" s="7"/>
      <c r="C17" s="7"/>
      <c r="D17" s="7"/>
      <c r="E17" s="7"/>
      <c r="F17" s="6"/>
      <c r="G17" s="6"/>
      <c r="H17" s="6"/>
      <c r="I17" s="11"/>
    </row>
    <row r="18" spans="2:8" ht="15.75" customHeight="1">
      <c r="B18" s="7"/>
      <c r="C18" s="7"/>
      <c r="D18" s="7"/>
      <c r="E18" s="7"/>
      <c r="F18" s="7"/>
      <c r="G18" s="7"/>
      <c r="H18" s="7"/>
    </row>
    <row r="19" spans="1:8" ht="15.75" customHeight="1">
      <c r="A19" s="7"/>
      <c r="B19" s="7"/>
      <c r="C19" s="7"/>
      <c r="D19" s="7"/>
      <c r="E19" s="7"/>
      <c r="F19" s="7"/>
      <c r="G19" s="7"/>
      <c r="H19" s="7"/>
    </row>
    <row r="20" spans="1:8" ht="15.75" customHeight="1">
      <c r="A20" s="30"/>
      <c r="B20" s="31"/>
      <c r="C20" s="31"/>
      <c r="D20" s="31"/>
      <c r="E20" s="31"/>
      <c r="F20" s="31"/>
      <c r="G20" s="31"/>
      <c r="H20" s="31"/>
    </row>
    <row r="21" spans="1:8" ht="15.75" customHeight="1">
      <c r="A21" s="31"/>
      <c r="B21" s="31"/>
      <c r="C21" s="31"/>
      <c r="D21" s="31"/>
      <c r="E21" s="31"/>
      <c r="F21" s="31"/>
      <c r="G21" s="31"/>
      <c r="H21" s="31"/>
    </row>
    <row r="22" spans="1:8" ht="15.75" customHeight="1">
      <c r="A22" s="31"/>
      <c r="B22" s="31"/>
      <c r="C22" s="31"/>
      <c r="D22" s="31"/>
      <c r="E22" s="31"/>
      <c r="F22" s="31"/>
      <c r="G22" s="31"/>
      <c r="H22" s="31"/>
    </row>
    <row r="23" spans="1:8" ht="15.75" customHeight="1">
      <c r="A23" s="31"/>
      <c r="B23" s="31"/>
      <c r="C23" s="31"/>
      <c r="D23" s="31"/>
      <c r="E23" s="31"/>
      <c r="F23" s="31"/>
      <c r="G23" s="31"/>
      <c r="H23" s="31"/>
    </row>
    <row r="24" spans="1:8" ht="15.75" customHeight="1">
      <c r="A24" s="31"/>
      <c r="B24" s="31"/>
      <c r="C24" s="31"/>
      <c r="D24" s="31"/>
      <c r="E24" s="31"/>
      <c r="F24" s="31"/>
      <c r="G24" s="31"/>
      <c r="H24" s="31"/>
    </row>
    <row r="25" spans="1:8" ht="15.75" customHeight="1">
      <c r="A25" s="31"/>
      <c r="B25" s="31"/>
      <c r="C25" s="31"/>
      <c r="D25" s="31"/>
      <c r="E25" s="31"/>
      <c r="F25" s="31"/>
      <c r="G25" s="31"/>
      <c r="H25" s="31"/>
    </row>
    <row r="26" spans="1:8" ht="15.75" customHeight="1">
      <c r="A26" s="31"/>
      <c r="B26" s="31"/>
      <c r="C26" s="31"/>
      <c r="D26" s="31"/>
      <c r="E26" s="31"/>
      <c r="F26" s="31"/>
      <c r="G26" s="31"/>
      <c r="H26" s="31"/>
    </row>
    <row r="27" spans="1:8" ht="15.75" customHeight="1">
      <c r="A27" s="31"/>
      <c r="B27" s="31"/>
      <c r="C27" s="31"/>
      <c r="D27" s="31"/>
      <c r="E27" s="31"/>
      <c r="F27" s="31"/>
      <c r="G27" s="31"/>
      <c r="H27" s="31"/>
    </row>
    <row r="28" spans="1:8" ht="15.75" customHeight="1">
      <c r="A28" s="31"/>
      <c r="B28" s="31"/>
      <c r="C28" s="31"/>
      <c r="D28" s="31"/>
      <c r="E28" s="31"/>
      <c r="F28" s="31"/>
      <c r="G28" s="31"/>
      <c r="H28" s="31"/>
    </row>
    <row r="29" spans="1:8" ht="15.75" customHeight="1">
      <c r="A29" s="31"/>
      <c r="B29" s="31"/>
      <c r="C29" s="31"/>
      <c r="D29" s="31"/>
      <c r="E29" s="31"/>
      <c r="F29" s="31"/>
      <c r="G29" s="31"/>
      <c r="H29" s="31"/>
    </row>
    <row r="30" spans="1:8" ht="15.75" customHeight="1">
      <c r="A30" s="7"/>
      <c r="B30" s="7"/>
      <c r="C30" s="7"/>
      <c r="D30" s="7"/>
      <c r="E30" s="7"/>
      <c r="F30" s="7"/>
      <c r="G30" s="7"/>
      <c r="H30" s="7"/>
    </row>
    <row r="31" spans="1:8" ht="15.75" customHeight="1">
      <c r="A31" s="7"/>
      <c r="B31" s="7"/>
      <c r="C31" s="7"/>
      <c r="D31" s="7"/>
      <c r="E31" s="7"/>
      <c r="F31" s="7"/>
      <c r="G31" s="7"/>
      <c r="H31" s="7"/>
    </row>
    <row r="32" spans="1:8" ht="15.75" customHeight="1">
      <c r="A32" s="7"/>
      <c r="B32" s="7"/>
      <c r="C32" s="7"/>
      <c r="D32" s="7"/>
      <c r="E32" s="7"/>
      <c r="F32" s="7"/>
      <c r="G32" s="7"/>
      <c r="H32" s="7"/>
    </row>
    <row r="33" ht="15.75" customHeight="1">
      <c r="I33" s="5"/>
    </row>
    <row r="34" ht="15.75" customHeight="1">
      <c r="I34" s="5"/>
    </row>
    <row r="35" ht="15.75" customHeight="1">
      <c r="I35" s="5"/>
    </row>
    <row r="36" spans="1:9" ht="15.75" customHeight="1">
      <c r="A36" s="16" t="s">
        <v>7</v>
      </c>
      <c r="B36" s="25"/>
      <c r="C36" s="25"/>
      <c r="D36" s="25"/>
      <c r="E36" s="25"/>
      <c r="F36" s="25"/>
      <c r="G36" s="25"/>
      <c r="H36" s="25"/>
      <c r="I36" s="5"/>
    </row>
    <row r="37" spans="1:9" ht="15.75" customHeight="1">
      <c r="A37" s="5" t="s">
        <v>1</v>
      </c>
      <c r="B37" s="12" t="s">
        <v>30</v>
      </c>
      <c r="C37" s="12" t="s">
        <v>31</v>
      </c>
      <c r="D37" s="12" t="s">
        <v>32</v>
      </c>
      <c r="E37" s="12" t="s">
        <v>33</v>
      </c>
      <c r="F37" s="52" t="s">
        <v>104</v>
      </c>
      <c r="G37" s="52" t="s">
        <v>104</v>
      </c>
      <c r="H37" s="52" t="s">
        <v>104</v>
      </c>
      <c r="I37" s="12"/>
    </row>
    <row r="38" spans="1:9" ht="15.75" customHeight="1">
      <c r="A38" s="5"/>
      <c r="B38" s="14" t="s">
        <v>102</v>
      </c>
      <c r="C38" s="14" t="s">
        <v>37</v>
      </c>
      <c r="D38" s="14" t="s">
        <v>37</v>
      </c>
      <c r="E38" s="14" t="s">
        <v>37</v>
      </c>
      <c r="F38" s="53" t="s">
        <v>104</v>
      </c>
      <c r="G38" s="53" t="s">
        <v>104</v>
      </c>
      <c r="H38" s="53" t="s">
        <v>104</v>
      </c>
      <c r="I38" s="14"/>
    </row>
    <row r="39" spans="1:9" ht="15.75" customHeight="1">
      <c r="A39" s="5"/>
      <c r="B39" s="14"/>
      <c r="C39" s="14"/>
      <c r="D39" s="14"/>
      <c r="E39" s="14"/>
      <c r="F39" s="53"/>
      <c r="G39" s="53"/>
      <c r="H39" s="53"/>
      <c r="I39" s="14"/>
    </row>
    <row r="40" spans="1:9" ht="15.75" customHeight="1">
      <c r="A40" s="34" t="s">
        <v>172</v>
      </c>
      <c r="B40" s="51">
        <v>0</v>
      </c>
      <c r="C40" s="51">
        <v>0</v>
      </c>
      <c r="D40" s="51">
        <v>0</v>
      </c>
      <c r="E40" s="51">
        <v>0</v>
      </c>
      <c r="F40" s="14"/>
      <c r="G40" s="14"/>
      <c r="H40" s="14"/>
      <c r="I40" s="10"/>
    </row>
    <row r="41" spans="1:9" ht="15.75" customHeight="1">
      <c r="A41" s="15" t="s">
        <v>173</v>
      </c>
      <c r="B41" s="51">
        <f>+B40+B43</f>
        <v>0</v>
      </c>
      <c r="C41" s="51">
        <f>+C40+C43</f>
        <v>0</v>
      </c>
      <c r="D41" s="51">
        <f>+D40+D43</f>
        <v>2.379</v>
      </c>
      <c r="E41" s="51">
        <f>+E40+E43</f>
        <v>2.424</v>
      </c>
      <c r="F41" s="6"/>
      <c r="G41" s="6"/>
      <c r="H41" s="6"/>
      <c r="I41" s="6"/>
    </row>
    <row r="42" spans="1:9" ht="15.75" customHeight="1">
      <c r="A42" s="15"/>
      <c r="B42" s="51"/>
      <c r="C42" s="51"/>
      <c r="D42" s="51"/>
      <c r="E42" s="51"/>
      <c r="F42" s="6"/>
      <c r="G42" s="6"/>
      <c r="H42" s="6"/>
      <c r="I42" s="6"/>
    </row>
    <row r="43" spans="1:9" ht="15.75" customHeight="1">
      <c r="A43" s="15" t="s">
        <v>73</v>
      </c>
      <c r="B43" s="51">
        <f>+B47</f>
        <v>0</v>
      </c>
      <c r="C43" s="51">
        <f>+C47</f>
        <v>0</v>
      </c>
      <c r="D43" s="51">
        <f>+D47</f>
        <v>2.379</v>
      </c>
      <c r="E43" s="51">
        <f>+E47</f>
        <v>2.424</v>
      </c>
      <c r="F43" s="6"/>
      <c r="G43" s="6"/>
      <c r="H43" s="6"/>
      <c r="I43" s="6"/>
    </row>
    <row r="44" spans="1:9" ht="15.75" customHeight="1">
      <c r="A44" s="15" t="s">
        <v>74</v>
      </c>
      <c r="B44" s="51"/>
      <c r="C44" s="51"/>
      <c r="D44" s="51"/>
      <c r="E44" s="51"/>
      <c r="F44" s="6"/>
      <c r="G44" s="6"/>
      <c r="H44" s="6"/>
      <c r="I44" s="6"/>
    </row>
    <row r="45" spans="1:9" ht="15.75" customHeight="1">
      <c r="A45" s="15" t="s">
        <v>105</v>
      </c>
      <c r="B45" s="51"/>
      <c r="C45" s="51"/>
      <c r="D45" s="51"/>
      <c r="E45" s="51"/>
      <c r="F45" s="6"/>
      <c r="G45" s="6"/>
      <c r="H45" s="6"/>
      <c r="I45" s="6"/>
    </row>
    <row r="46" spans="1:9" ht="15.75" customHeight="1">
      <c r="A46" s="15" t="s">
        <v>106</v>
      </c>
      <c r="B46" s="51"/>
      <c r="C46" s="51"/>
      <c r="D46" s="51"/>
      <c r="E46" s="51"/>
      <c r="F46" s="6"/>
      <c r="G46" s="6"/>
      <c r="H46" s="6"/>
      <c r="I46" s="6"/>
    </row>
    <row r="47" spans="1:9" ht="15.75" customHeight="1">
      <c r="A47" s="15" t="s">
        <v>107</v>
      </c>
      <c r="B47" s="51">
        <v>0</v>
      </c>
      <c r="C47" s="51">
        <v>0</v>
      </c>
      <c r="D47" s="51">
        <v>2.379</v>
      </c>
      <c r="E47" s="51">
        <v>2.424</v>
      </c>
      <c r="F47" s="6"/>
      <c r="G47" s="6"/>
      <c r="H47" s="6"/>
      <c r="I47" s="37"/>
    </row>
    <row r="48" spans="1:9" ht="15.75" customHeight="1">
      <c r="A48" s="15" t="s">
        <v>108</v>
      </c>
      <c r="B48" s="51"/>
      <c r="C48" s="51"/>
      <c r="D48" s="51"/>
      <c r="E48" s="51"/>
      <c r="F48" s="6"/>
      <c r="G48" s="6"/>
      <c r="H48" s="6"/>
      <c r="I48" s="37"/>
    </row>
    <row r="49" spans="1:8" ht="15.75" customHeight="1">
      <c r="A49" s="35" t="s">
        <v>109</v>
      </c>
      <c r="B49" s="54"/>
      <c r="C49" s="54"/>
      <c r="D49" s="54"/>
      <c r="E49" s="49"/>
      <c r="F49" s="7"/>
      <c r="G49" s="7"/>
      <c r="H49" s="7"/>
    </row>
    <row r="50" spans="1:8" ht="15.75" customHeight="1">
      <c r="A50" s="35"/>
      <c r="B50" s="54"/>
      <c r="C50" s="54"/>
      <c r="D50" s="51"/>
      <c r="E50" s="49"/>
      <c r="F50" s="7"/>
      <c r="G50" s="7"/>
      <c r="H50" s="7"/>
    </row>
    <row r="51" spans="1:8" ht="15.75" customHeight="1">
      <c r="A51" s="55" t="s">
        <v>110</v>
      </c>
      <c r="B51" s="54"/>
      <c r="C51" s="54"/>
      <c r="D51" s="54"/>
      <c r="E51" s="49"/>
      <c r="F51" s="7"/>
      <c r="G51" s="7"/>
      <c r="H51" s="7"/>
    </row>
    <row r="52" spans="1:8" ht="15.75" customHeight="1">
      <c r="A52" s="35"/>
      <c r="B52" s="54"/>
      <c r="C52" s="54"/>
      <c r="D52" s="54"/>
      <c r="E52" s="49"/>
      <c r="F52" s="7"/>
      <c r="G52" s="7"/>
      <c r="H52" s="7"/>
    </row>
    <row r="53" spans="1:8" ht="15.75" customHeight="1">
      <c r="A53" s="55" t="s">
        <v>111</v>
      </c>
      <c r="B53" s="54"/>
      <c r="C53" s="54"/>
      <c r="D53" s="54"/>
      <c r="E53" s="49"/>
      <c r="F53" s="7"/>
      <c r="G53" s="7"/>
      <c r="H53" s="7"/>
    </row>
    <row r="54" spans="1:8" ht="15.75" customHeight="1">
      <c r="A54" s="55"/>
      <c r="B54" s="56"/>
      <c r="C54" s="36"/>
      <c r="D54" s="36"/>
      <c r="E54" s="7"/>
      <c r="F54" s="7"/>
      <c r="G54" s="7"/>
      <c r="H54" s="7"/>
    </row>
    <row r="55" spans="1:9" ht="15.75" customHeight="1">
      <c r="A55" s="1" t="str">
        <f>+A2</f>
        <v>Defense Health Program</v>
      </c>
      <c r="B55" s="2"/>
      <c r="C55" s="2"/>
      <c r="D55" s="2"/>
      <c r="E55" s="2"/>
      <c r="F55" s="2"/>
      <c r="G55" s="2"/>
      <c r="H55" s="2"/>
      <c r="I55" s="2"/>
    </row>
    <row r="56" spans="1:9" ht="15.75" customHeight="1">
      <c r="A56" s="1" t="str">
        <f>+A3</f>
        <v>Fiscal Year 2006/FY 2007 Budget Estimates</v>
      </c>
      <c r="B56" s="2"/>
      <c r="C56" s="2"/>
      <c r="D56" s="2"/>
      <c r="E56" s="2"/>
      <c r="F56" s="2"/>
      <c r="G56" s="2"/>
      <c r="H56" s="2"/>
      <c r="I56" s="2"/>
    </row>
    <row r="57" spans="1:9" ht="15.75" customHeight="1">
      <c r="A57" s="1" t="s">
        <v>112</v>
      </c>
      <c r="B57" s="2"/>
      <c r="C57" s="2"/>
      <c r="D57" s="2"/>
      <c r="E57" s="2"/>
      <c r="F57" s="2"/>
      <c r="G57" s="2"/>
      <c r="H57" s="2"/>
      <c r="I57" s="2"/>
    </row>
    <row r="58" spans="1:7" ht="15.75" customHeight="1">
      <c r="A58" s="4"/>
      <c r="B58" s="4"/>
      <c r="C58" s="4"/>
      <c r="D58" s="4"/>
      <c r="E58" s="4"/>
      <c r="F58" s="4"/>
      <c r="G58" s="5" t="str">
        <f>+G5</f>
        <v>Date:  January 2005</v>
      </c>
    </row>
    <row r="59" spans="1:9" ht="15.75" customHeight="1">
      <c r="A59" s="5" t="s">
        <v>3</v>
      </c>
      <c r="B59" s="5"/>
      <c r="C59" s="5"/>
      <c r="D59" s="5"/>
      <c r="F59" s="5"/>
      <c r="G59" s="5" t="s">
        <v>229</v>
      </c>
      <c r="H59" s="5"/>
      <c r="I59" s="5"/>
    </row>
    <row r="60" spans="1:9" ht="15.75" customHeight="1">
      <c r="A60" s="5" t="s">
        <v>72</v>
      </c>
      <c r="B60" s="5"/>
      <c r="C60" s="5"/>
      <c r="D60" s="5"/>
      <c r="F60" s="5"/>
      <c r="G60" s="5" t="s">
        <v>103</v>
      </c>
      <c r="H60" s="5"/>
      <c r="I60" s="5"/>
    </row>
    <row r="61" spans="1:9" ht="15.75" customHeight="1">
      <c r="A61" s="5"/>
      <c r="B61" s="5"/>
      <c r="C61" s="5"/>
      <c r="D61" s="5"/>
      <c r="F61" s="5"/>
      <c r="G61" s="5" t="s">
        <v>228</v>
      </c>
      <c r="H61" s="5"/>
      <c r="I61" s="5"/>
    </row>
    <row r="62" spans="4:9" ht="15.75" customHeight="1">
      <c r="D62" s="23"/>
      <c r="E62" s="23"/>
      <c r="F62" s="23"/>
      <c r="G62" s="23"/>
      <c r="H62" s="23"/>
      <c r="I62" s="9"/>
    </row>
    <row r="63" spans="1:9" ht="15.75" customHeight="1">
      <c r="A63" s="5" t="s">
        <v>177</v>
      </c>
      <c r="D63" s="23"/>
      <c r="E63" s="23"/>
      <c r="F63" s="23"/>
      <c r="G63" s="23"/>
      <c r="H63" s="23"/>
      <c r="I63" s="9"/>
    </row>
    <row r="64" spans="1:9" ht="15.75" customHeight="1">
      <c r="A64" s="57" t="s">
        <v>237</v>
      </c>
      <c r="D64" s="24"/>
      <c r="E64" s="24"/>
      <c r="F64" s="24"/>
      <c r="G64" s="24"/>
      <c r="H64" s="24"/>
      <c r="I64" s="10"/>
    </row>
    <row r="65" spans="1:9" ht="15.75" customHeight="1">
      <c r="A65" s="57"/>
      <c r="D65" s="24"/>
      <c r="E65" s="24"/>
      <c r="F65" s="24"/>
      <c r="G65" s="24"/>
      <c r="H65" s="24"/>
      <c r="I65" s="10"/>
    </row>
    <row r="66" spans="1:9" ht="15.75" customHeight="1">
      <c r="A66" s="57" t="s">
        <v>238</v>
      </c>
      <c r="D66" s="24"/>
      <c r="E66" s="24"/>
      <c r="F66" s="24"/>
      <c r="G66" s="24"/>
      <c r="H66" s="24"/>
      <c r="I66" s="10"/>
    </row>
    <row r="67" spans="1:9" ht="15.75" customHeight="1">
      <c r="A67" s="5"/>
      <c r="D67" s="24"/>
      <c r="E67" s="24"/>
      <c r="F67" s="24"/>
      <c r="G67" s="24"/>
      <c r="H67" s="24"/>
      <c r="I67" s="10"/>
    </row>
    <row r="68" spans="1:9" ht="15.75" customHeight="1">
      <c r="A68" s="5" t="s">
        <v>239</v>
      </c>
      <c r="D68" s="24"/>
      <c r="E68" s="24"/>
      <c r="F68" s="24"/>
      <c r="G68" s="24"/>
      <c r="H68" s="24"/>
      <c r="I68" s="10"/>
    </row>
    <row r="69" spans="1:9" ht="15.75" customHeight="1">
      <c r="A69" s="5"/>
      <c r="D69" s="24"/>
      <c r="E69" s="24"/>
      <c r="F69" s="24"/>
      <c r="G69" s="24"/>
      <c r="H69" s="24"/>
      <c r="I69" s="10"/>
    </row>
    <row r="70" spans="4:9" ht="15.75" customHeight="1">
      <c r="D70" s="24"/>
      <c r="E70" s="24"/>
      <c r="F70" s="24"/>
      <c r="G70" s="24"/>
      <c r="H70" s="24"/>
      <c r="I70" s="10"/>
    </row>
    <row r="71" spans="1:9" ht="15.75" customHeight="1">
      <c r="A71" s="5"/>
      <c r="D71" s="24"/>
      <c r="E71" s="24"/>
      <c r="F71" s="24"/>
      <c r="G71" s="24"/>
      <c r="H71" s="24"/>
      <c r="I71" s="10"/>
    </row>
    <row r="72" spans="1:9" ht="15.75" customHeight="1">
      <c r="A72" s="5"/>
      <c r="D72" s="24"/>
      <c r="E72" s="24"/>
      <c r="F72" s="24"/>
      <c r="G72" s="24"/>
      <c r="H72" s="24"/>
      <c r="I72" s="10"/>
    </row>
    <row r="73" spans="1:9" ht="15.75" customHeight="1">
      <c r="A73" s="57" t="s">
        <v>240</v>
      </c>
      <c r="D73" s="24"/>
      <c r="E73" s="24"/>
      <c r="F73" s="24"/>
      <c r="G73" s="24"/>
      <c r="H73" s="24"/>
      <c r="I73" s="10"/>
    </row>
    <row r="74" spans="1:9" ht="15.75" customHeight="1">
      <c r="A74" s="57"/>
      <c r="D74" s="24"/>
      <c r="E74" s="24"/>
      <c r="F74" s="24"/>
      <c r="G74" s="24"/>
      <c r="H74" s="24"/>
      <c r="I74" s="10"/>
    </row>
    <row r="75" spans="4:9" ht="15.75" customHeight="1">
      <c r="D75" s="24"/>
      <c r="E75" s="24"/>
      <c r="F75" s="24"/>
      <c r="G75" s="24"/>
      <c r="H75" s="24"/>
      <c r="I75" s="10"/>
    </row>
    <row r="76" spans="4:9" ht="15.75" customHeight="1">
      <c r="D76" s="24"/>
      <c r="E76" s="24"/>
      <c r="F76" s="24"/>
      <c r="G76" s="24"/>
      <c r="H76" s="24"/>
      <c r="I76" s="10"/>
    </row>
    <row r="77" spans="4:9" ht="15.75" customHeight="1">
      <c r="D77" s="24"/>
      <c r="E77" s="24"/>
      <c r="F77" s="24"/>
      <c r="G77" s="24"/>
      <c r="H77" s="24"/>
      <c r="I77" s="10"/>
    </row>
    <row r="78" spans="4:9" ht="15.75" customHeight="1">
      <c r="D78" s="24"/>
      <c r="E78" s="24"/>
      <c r="F78" s="24"/>
      <c r="G78" s="24"/>
      <c r="H78" s="24"/>
      <c r="I78" s="10"/>
    </row>
    <row r="79" spans="4:9" ht="15.75" customHeight="1">
      <c r="D79" s="24"/>
      <c r="E79" s="24"/>
      <c r="F79" s="24"/>
      <c r="G79" s="24"/>
      <c r="H79" s="24"/>
      <c r="I79" s="10"/>
    </row>
    <row r="80" spans="1:9" ht="15.75" customHeight="1">
      <c r="A80" s="24"/>
      <c r="B80" s="24"/>
      <c r="C80" s="24"/>
      <c r="D80" s="24"/>
      <c r="E80" s="24"/>
      <c r="F80" s="24"/>
      <c r="G80" s="24"/>
      <c r="H80" s="24"/>
      <c r="I80" s="10"/>
    </row>
    <row r="81" spans="1:9" ht="15.75" customHeight="1">
      <c r="A81" s="24"/>
      <c r="B81" s="24"/>
      <c r="C81" s="24"/>
      <c r="D81" s="24"/>
      <c r="E81" s="24"/>
      <c r="F81" s="24"/>
      <c r="G81" s="24"/>
      <c r="H81" s="24"/>
      <c r="I81" s="10"/>
    </row>
    <row r="82" spans="1:9" ht="15.75" customHeight="1">
      <c r="A82" s="7"/>
      <c r="B82" s="7"/>
      <c r="C82" s="7"/>
      <c r="D82" s="7"/>
      <c r="E82" s="6"/>
      <c r="F82" s="6"/>
      <c r="G82" s="6"/>
      <c r="H82" s="6"/>
      <c r="I82" s="6"/>
    </row>
    <row r="83" spans="1:9" ht="15.75" customHeight="1">
      <c r="A83" s="7"/>
      <c r="B83" s="7"/>
      <c r="C83" s="7"/>
      <c r="D83" s="7"/>
      <c r="E83" s="6"/>
      <c r="F83" s="6"/>
      <c r="G83" s="6"/>
      <c r="H83" s="6"/>
      <c r="I83" s="6"/>
    </row>
    <row r="84" spans="1:9" ht="15.75" customHeight="1">
      <c r="A84" s="16"/>
      <c r="B84" s="16"/>
      <c r="C84" s="16"/>
      <c r="D84" s="16"/>
      <c r="E84" s="7"/>
      <c r="F84" s="16"/>
      <c r="G84" s="16"/>
      <c r="H84" s="16"/>
      <c r="I84" s="5"/>
    </row>
    <row r="85" spans="1:9" ht="15.75" customHeight="1">
      <c r="A85" s="16"/>
      <c r="B85" s="16"/>
      <c r="C85" s="16"/>
      <c r="D85" s="16"/>
      <c r="E85" s="7"/>
      <c r="F85" s="16"/>
      <c r="G85" s="5"/>
      <c r="H85" s="16"/>
      <c r="I85" s="5"/>
    </row>
    <row r="86" spans="1:9" ht="15.75" customHeight="1">
      <c r="A86" s="24"/>
      <c r="B86" s="24"/>
      <c r="C86" s="24"/>
      <c r="D86" s="24"/>
      <c r="E86" s="24"/>
      <c r="F86" s="24"/>
      <c r="G86" s="24"/>
      <c r="H86" s="24"/>
      <c r="I86" s="10"/>
    </row>
    <row r="87" spans="1:9" ht="15.75" customHeight="1">
      <c r="A87" s="24"/>
      <c r="B87" s="24"/>
      <c r="C87" s="24"/>
      <c r="D87" s="24"/>
      <c r="E87" s="24"/>
      <c r="F87" s="24"/>
      <c r="G87" s="24"/>
      <c r="H87" s="24"/>
      <c r="I87" s="10"/>
    </row>
    <row r="88" spans="1:9" ht="15.75" customHeight="1">
      <c r="A88" s="24"/>
      <c r="B88" s="24"/>
      <c r="C88" s="24"/>
      <c r="D88" s="24"/>
      <c r="E88" s="24"/>
      <c r="F88" s="24"/>
      <c r="G88" s="24"/>
      <c r="H88" s="24"/>
      <c r="I88" s="10"/>
    </row>
    <row r="89" spans="1:9" ht="15.75" customHeight="1">
      <c r="A89" s="24"/>
      <c r="B89" s="24"/>
      <c r="C89" s="24"/>
      <c r="D89" s="24"/>
      <c r="E89" s="24"/>
      <c r="F89" s="24"/>
      <c r="G89" s="24"/>
      <c r="H89" s="24"/>
      <c r="I89" s="10"/>
    </row>
    <row r="90" spans="1:9" ht="15.75" customHeight="1">
      <c r="A90" s="24"/>
      <c r="B90" s="24"/>
      <c r="C90" s="24"/>
      <c r="D90" s="24"/>
      <c r="E90" s="24"/>
      <c r="F90" s="24"/>
      <c r="G90" s="24"/>
      <c r="H90" s="24"/>
      <c r="I90" s="10"/>
    </row>
    <row r="91" spans="1:9" ht="15.75" customHeight="1">
      <c r="A91" s="24"/>
      <c r="B91" s="24"/>
      <c r="C91" s="24"/>
      <c r="D91" s="24"/>
      <c r="E91" s="24"/>
      <c r="F91" s="24"/>
      <c r="G91" s="24"/>
      <c r="H91" s="24"/>
      <c r="I91" s="10"/>
    </row>
    <row r="92" spans="1:9" ht="15.75" customHeight="1">
      <c r="A92" s="24"/>
      <c r="B92" s="24"/>
      <c r="C92" s="24"/>
      <c r="D92" s="24"/>
      <c r="E92" s="24"/>
      <c r="F92" s="24"/>
      <c r="G92" s="24"/>
      <c r="H92" s="24"/>
      <c r="I92" s="10"/>
    </row>
    <row r="93" spans="1:9" ht="15.75" customHeight="1">
      <c r="A93" s="24"/>
      <c r="B93" s="24"/>
      <c r="C93" s="24"/>
      <c r="D93" s="24"/>
      <c r="E93" s="24"/>
      <c r="F93" s="24"/>
      <c r="G93" s="24"/>
      <c r="H93" s="24"/>
      <c r="I93" s="10"/>
    </row>
    <row r="94" spans="1:9" ht="15.75" customHeight="1">
      <c r="A94" s="24"/>
      <c r="B94" s="24"/>
      <c r="C94" s="24"/>
      <c r="D94" s="24"/>
      <c r="E94" s="24"/>
      <c r="F94" s="24"/>
      <c r="G94" s="24"/>
      <c r="H94" s="24"/>
      <c r="I94" s="10"/>
    </row>
    <row r="95" spans="1:9" ht="15.75" customHeight="1">
      <c r="A95" s="24"/>
      <c r="B95" s="24"/>
      <c r="C95" s="24"/>
      <c r="D95" s="24"/>
      <c r="E95" s="24"/>
      <c r="F95" s="24"/>
      <c r="G95" s="24"/>
      <c r="H95" s="24"/>
      <c r="I95" s="10"/>
    </row>
    <row r="96" spans="1:9" ht="15.75" customHeight="1">
      <c r="A96" s="24"/>
      <c r="B96" s="24"/>
      <c r="C96" s="24"/>
      <c r="D96" s="24"/>
      <c r="E96" s="24"/>
      <c r="F96" s="24"/>
      <c r="G96" s="24"/>
      <c r="H96" s="24"/>
      <c r="I96" s="10"/>
    </row>
    <row r="97" spans="1:10" ht="15.75" customHeight="1">
      <c r="A97" s="24"/>
      <c r="B97" s="24"/>
      <c r="C97" s="24"/>
      <c r="D97" s="24"/>
      <c r="E97" s="24"/>
      <c r="F97" s="24"/>
      <c r="G97" s="24"/>
      <c r="H97" s="24"/>
      <c r="I97" s="10"/>
      <c r="J97" s="8"/>
    </row>
    <row r="98" spans="1:10" ht="15.75" customHeight="1">
      <c r="A98" s="24"/>
      <c r="B98" s="24"/>
      <c r="C98" s="24"/>
      <c r="D98" s="24"/>
      <c r="E98" s="24"/>
      <c r="F98" s="24"/>
      <c r="G98" s="24"/>
      <c r="H98" s="24"/>
      <c r="I98" s="10"/>
      <c r="J98" s="9"/>
    </row>
    <row r="99" spans="1:10" ht="15.75" customHeight="1">
      <c r="A99" s="24"/>
      <c r="B99" s="24"/>
      <c r="C99" s="24"/>
      <c r="D99" s="24"/>
      <c r="E99" s="24"/>
      <c r="F99" s="24"/>
      <c r="G99" s="24"/>
      <c r="H99" s="24"/>
      <c r="I99" s="10"/>
      <c r="J99" s="9"/>
    </row>
    <row r="100" spans="1:10" ht="15.75" customHeight="1">
      <c r="A100" s="24"/>
      <c r="B100" s="24"/>
      <c r="C100" s="24"/>
      <c r="D100" s="24"/>
      <c r="E100" s="24"/>
      <c r="F100" s="24"/>
      <c r="G100" s="24"/>
      <c r="H100" s="24"/>
      <c r="I100" s="10"/>
      <c r="J100" s="9"/>
    </row>
    <row r="101" spans="1:10" ht="15.75" customHeight="1">
      <c r="A101" s="24"/>
      <c r="B101" s="24"/>
      <c r="C101" s="24"/>
      <c r="D101" s="24"/>
      <c r="E101" s="24"/>
      <c r="F101" s="24"/>
      <c r="G101" s="24"/>
      <c r="H101" s="24"/>
      <c r="I101" s="10"/>
      <c r="J101" s="9"/>
    </row>
    <row r="102" spans="1:10" ht="15.75" customHeight="1">
      <c r="A102" s="24"/>
      <c r="B102" s="24"/>
      <c r="C102" s="24"/>
      <c r="D102" s="24"/>
      <c r="E102" s="24"/>
      <c r="F102" s="24"/>
      <c r="G102" s="24"/>
      <c r="H102" s="24"/>
      <c r="I102" s="10"/>
      <c r="J102" s="9"/>
    </row>
    <row r="103" spans="1:10" ht="15.75" customHeight="1">
      <c r="A103" s="84" t="s">
        <v>241</v>
      </c>
      <c r="B103" s="24"/>
      <c r="C103" s="24"/>
      <c r="D103" s="24"/>
      <c r="E103" s="24"/>
      <c r="F103" s="24"/>
      <c r="G103" s="24"/>
      <c r="H103" s="24"/>
      <c r="I103" s="10"/>
      <c r="J103" s="9"/>
    </row>
    <row r="104" spans="1:10" ht="15.75" customHeight="1">
      <c r="A104" s="24"/>
      <c r="B104" s="24"/>
      <c r="C104" s="24"/>
      <c r="D104" s="24"/>
      <c r="E104" s="24"/>
      <c r="F104" s="24"/>
      <c r="G104" s="24"/>
      <c r="H104" s="24"/>
      <c r="I104" s="10"/>
      <c r="J104" s="9"/>
    </row>
    <row r="105" spans="1:10" ht="15.75" customHeight="1">
      <c r="A105" s="24"/>
      <c r="B105" s="24"/>
      <c r="C105" s="24"/>
      <c r="D105" s="24"/>
      <c r="E105" s="24"/>
      <c r="F105" s="24"/>
      <c r="G105" s="24"/>
      <c r="H105" s="24"/>
      <c r="I105" s="10"/>
      <c r="J105" s="10"/>
    </row>
    <row r="106" spans="1:10" ht="15.75" customHeight="1">
      <c r="A106" s="24"/>
      <c r="B106" s="24"/>
      <c r="C106" s="24"/>
      <c r="D106" s="24"/>
      <c r="E106" s="24"/>
      <c r="F106" s="24"/>
      <c r="G106" s="24"/>
      <c r="H106" s="24"/>
      <c r="I106" s="10"/>
      <c r="J106" s="10"/>
    </row>
    <row r="107" spans="1:10" ht="15.75" customHeight="1">
      <c r="A107" s="1" t="s">
        <v>11</v>
      </c>
      <c r="B107" s="2"/>
      <c r="C107" s="2"/>
      <c r="D107" s="2"/>
      <c r="E107" s="2"/>
      <c r="F107" s="2"/>
      <c r="G107" s="2"/>
      <c r="H107" s="2"/>
      <c r="I107" s="2"/>
      <c r="J107" s="10"/>
    </row>
    <row r="108" spans="1:10" ht="15.75" customHeight="1">
      <c r="A108" s="1" t="s">
        <v>0</v>
      </c>
      <c r="B108" s="2"/>
      <c r="C108" s="2"/>
      <c r="D108" s="2"/>
      <c r="E108" s="2"/>
      <c r="F108" s="2"/>
      <c r="G108" s="2"/>
      <c r="H108" s="2"/>
      <c r="I108" s="2"/>
      <c r="J108" s="10"/>
    </row>
    <row r="109" spans="1:10" ht="15.75" customHeight="1">
      <c r="A109" s="1" t="s">
        <v>98</v>
      </c>
      <c r="B109" s="2"/>
      <c r="C109" s="2"/>
      <c r="D109" s="2"/>
      <c r="E109" s="2"/>
      <c r="F109" s="2"/>
      <c r="G109" s="2"/>
      <c r="H109" s="2"/>
      <c r="I109" s="2"/>
      <c r="J109" s="10"/>
    </row>
    <row r="110" spans="1:10" ht="15.75" customHeight="1">
      <c r="A110" s="1" t="s">
        <v>99</v>
      </c>
      <c r="B110" s="2"/>
      <c r="C110" s="2"/>
      <c r="D110" s="2"/>
      <c r="E110" s="2"/>
      <c r="F110" s="2"/>
      <c r="G110" s="2"/>
      <c r="H110" s="2"/>
      <c r="I110" s="2"/>
      <c r="J110" s="10"/>
    </row>
    <row r="111" spans="1:10" ht="15.75" customHeight="1">
      <c r="A111" s="4"/>
      <c r="B111" s="4"/>
      <c r="C111" s="4"/>
      <c r="D111" s="4"/>
      <c r="E111" s="4"/>
      <c r="F111" s="4"/>
      <c r="G111" s="5" t="s">
        <v>100</v>
      </c>
      <c r="J111" s="10"/>
    </row>
    <row r="112" spans="1:10" ht="15.75" customHeight="1">
      <c r="A112" s="5" t="s">
        <v>3</v>
      </c>
      <c r="B112" s="5"/>
      <c r="C112" s="5"/>
      <c r="D112" s="5"/>
      <c r="F112" s="5"/>
      <c r="G112" s="5" t="s">
        <v>231</v>
      </c>
      <c r="H112" s="5"/>
      <c r="I112" s="5"/>
      <c r="J112" s="10"/>
    </row>
    <row r="113" spans="1:10" ht="15.75" customHeight="1">
      <c r="A113" s="5" t="s">
        <v>72</v>
      </c>
      <c r="B113" s="5"/>
      <c r="C113" s="5"/>
      <c r="D113" s="5"/>
      <c r="F113" s="5"/>
      <c r="G113" s="5" t="s">
        <v>215</v>
      </c>
      <c r="H113" s="5"/>
      <c r="I113" s="5"/>
      <c r="J113" s="10"/>
    </row>
    <row r="114" spans="1:10" ht="15.75" customHeight="1">
      <c r="A114" s="5"/>
      <c r="B114" s="5"/>
      <c r="C114" s="5"/>
      <c r="D114" s="5"/>
      <c r="F114" s="5"/>
      <c r="G114" s="5"/>
      <c r="H114" s="5"/>
      <c r="I114" s="5"/>
      <c r="J114" s="10"/>
    </row>
    <row r="115" spans="1:10" ht="15.75" customHeight="1">
      <c r="A115" s="5" t="s">
        <v>1</v>
      </c>
      <c r="B115" s="12" t="s">
        <v>30</v>
      </c>
      <c r="C115" s="12" t="s">
        <v>31</v>
      </c>
      <c r="D115" s="12" t="s">
        <v>32</v>
      </c>
      <c r="E115" s="12" t="s">
        <v>33</v>
      </c>
      <c r="F115" s="12" t="s">
        <v>34</v>
      </c>
      <c r="G115" s="12" t="s">
        <v>35</v>
      </c>
      <c r="H115" s="12" t="s">
        <v>76</v>
      </c>
      <c r="I115" s="12" t="s">
        <v>94</v>
      </c>
      <c r="J115" s="10"/>
    </row>
    <row r="116" spans="2:10" ht="15.75" customHeight="1">
      <c r="B116" s="14" t="s">
        <v>102</v>
      </c>
      <c r="C116" s="14" t="s">
        <v>37</v>
      </c>
      <c r="D116" s="14" t="s">
        <v>37</v>
      </c>
      <c r="E116" s="14" t="s">
        <v>37</v>
      </c>
      <c r="F116" s="14" t="s">
        <v>37</v>
      </c>
      <c r="G116" s="14" t="s">
        <v>37</v>
      </c>
      <c r="H116" s="14" t="s">
        <v>37</v>
      </c>
      <c r="I116" s="14" t="s">
        <v>37</v>
      </c>
      <c r="J116" s="10"/>
    </row>
    <row r="117" spans="1:10" ht="15.75" customHeight="1">
      <c r="A117" s="5"/>
      <c r="B117" s="14"/>
      <c r="C117" s="14"/>
      <c r="D117" s="14"/>
      <c r="E117" s="14"/>
      <c r="F117" s="14"/>
      <c r="G117" s="14"/>
      <c r="H117" s="14"/>
      <c r="I117" s="14"/>
      <c r="J117" s="10"/>
    </row>
    <row r="118" spans="1:10" ht="15.75" customHeight="1">
      <c r="A118" s="48" t="s">
        <v>216</v>
      </c>
      <c r="B118" s="49">
        <f aca="true" t="shared" si="1" ref="B118:I118">+B119</f>
        <v>0</v>
      </c>
      <c r="C118" s="49">
        <f t="shared" si="1"/>
        <v>0</v>
      </c>
      <c r="D118" s="49">
        <f t="shared" si="1"/>
        <v>3.166</v>
      </c>
      <c r="E118" s="49">
        <f t="shared" si="1"/>
        <v>3.236</v>
      </c>
      <c r="F118" s="49">
        <f t="shared" si="1"/>
        <v>3.306</v>
      </c>
      <c r="G118" s="49">
        <f t="shared" si="1"/>
        <v>3.381</v>
      </c>
      <c r="H118" s="49">
        <f t="shared" si="1"/>
        <v>3.417</v>
      </c>
      <c r="I118" s="49">
        <f t="shared" si="1"/>
        <v>3.553</v>
      </c>
      <c r="J118" s="10"/>
    </row>
    <row r="119" spans="1:10" ht="15.75" customHeight="1">
      <c r="A119" s="50" t="s">
        <v>174</v>
      </c>
      <c r="B119" s="49">
        <v>0</v>
      </c>
      <c r="C119" s="49">
        <v>0</v>
      </c>
      <c r="D119" s="49">
        <v>3.166</v>
      </c>
      <c r="E119" s="49">
        <v>3.236</v>
      </c>
      <c r="F119" s="49">
        <v>3.306</v>
      </c>
      <c r="G119" s="49">
        <v>3.381</v>
      </c>
      <c r="H119" s="49">
        <v>3.417</v>
      </c>
      <c r="I119" s="49">
        <v>3.553</v>
      </c>
      <c r="J119" s="10"/>
    </row>
    <row r="120" spans="1:10" ht="15.75" customHeight="1">
      <c r="A120" s="15"/>
      <c r="B120" s="49"/>
      <c r="C120" s="51"/>
      <c r="D120" s="51"/>
      <c r="E120" s="51"/>
      <c r="F120" s="51"/>
      <c r="G120" s="51"/>
      <c r="H120" s="51"/>
      <c r="I120" s="51"/>
      <c r="J120" s="10"/>
    </row>
    <row r="121" spans="1:10" ht="15.75" customHeight="1">
      <c r="A121" s="16" t="s">
        <v>10</v>
      </c>
      <c r="B121" s="49"/>
      <c r="C121" s="49"/>
      <c r="D121" s="49"/>
      <c r="E121" s="49"/>
      <c r="F121" s="51"/>
      <c r="G121" s="51"/>
      <c r="H121" s="51"/>
      <c r="I121" s="51"/>
      <c r="J121" s="10"/>
    </row>
    <row r="122" spans="1:10" ht="15.75" customHeight="1">
      <c r="A122" s="7"/>
      <c r="B122" s="7"/>
      <c r="C122" s="7"/>
      <c r="D122" s="7"/>
      <c r="E122" s="7"/>
      <c r="F122" s="6"/>
      <c r="G122" s="6"/>
      <c r="H122" s="6"/>
      <c r="I122" s="11"/>
      <c r="J122" s="10"/>
    </row>
    <row r="123" spans="2:10" ht="15.75" customHeight="1">
      <c r="B123" s="7"/>
      <c r="C123" s="7"/>
      <c r="D123" s="7"/>
      <c r="E123" s="7"/>
      <c r="F123" s="7"/>
      <c r="G123" s="7"/>
      <c r="H123" s="7"/>
      <c r="J123" s="10"/>
    </row>
    <row r="124" spans="1:10" ht="15.75" customHeight="1">
      <c r="A124" s="7"/>
      <c r="B124" s="7"/>
      <c r="C124" s="7"/>
      <c r="D124" s="7"/>
      <c r="E124" s="7"/>
      <c r="F124" s="7"/>
      <c r="G124" s="7"/>
      <c r="H124" s="7"/>
      <c r="J124" s="10"/>
    </row>
    <row r="125" spans="1:10" ht="15.75" customHeight="1">
      <c r="A125" s="30"/>
      <c r="B125" s="31"/>
      <c r="C125" s="31"/>
      <c r="D125" s="31"/>
      <c r="E125" s="31"/>
      <c r="F125" s="31"/>
      <c r="G125" s="31"/>
      <c r="H125" s="31"/>
      <c r="J125" s="10"/>
    </row>
    <row r="126" spans="1:10" ht="15.75" customHeight="1">
      <c r="A126" s="31"/>
      <c r="B126" s="31"/>
      <c r="C126" s="31"/>
      <c r="D126" s="31"/>
      <c r="E126" s="31"/>
      <c r="F126" s="31"/>
      <c r="G126" s="31"/>
      <c r="H126" s="31"/>
      <c r="J126" s="10"/>
    </row>
    <row r="127" spans="1:10" ht="15.75" customHeight="1">
      <c r="A127" s="31"/>
      <c r="B127" s="31"/>
      <c r="C127" s="31"/>
      <c r="D127" s="31"/>
      <c r="E127" s="31"/>
      <c r="F127" s="31"/>
      <c r="G127" s="31"/>
      <c r="H127" s="31"/>
      <c r="J127" s="10"/>
    </row>
    <row r="128" spans="1:10" ht="15.75" customHeight="1">
      <c r="A128" s="31"/>
      <c r="B128" s="31"/>
      <c r="C128" s="31"/>
      <c r="D128" s="31"/>
      <c r="E128" s="31"/>
      <c r="F128" s="31"/>
      <c r="G128" s="31"/>
      <c r="H128" s="31"/>
      <c r="J128" s="10"/>
    </row>
    <row r="129" spans="1:10" ht="15.75" customHeight="1">
      <c r="A129" s="31"/>
      <c r="B129" s="31"/>
      <c r="C129" s="31"/>
      <c r="D129" s="31"/>
      <c r="E129" s="31"/>
      <c r="F129" s="31"/>
      <c r="G129" s="31"/>
      <c r="H129" s="31"/>
      <c r="J129" s="10"/>
    </row>
    <row r="130" spans="1:10" ht="15.75" customHeight="1">
      <c r="A130" s="31"/>
      <c r="B130" s="31"/>
      <c r="C130" s="31"/>
      <c r="D130" s="31"/>
      <c r="E130" s="31"/>
      <c r="F130" s="31"/>
      <c r="G130" s="31"/>
      <c r="H130" s="31"/>
      <c r="J130" s="10"/>
    </row>
    <row r="131" spans="1:10" ht="15.75" customHeight="1">
      <c r="A131" s="31"/>
      <c r="B131" s="31"/>
      <c r="C131" s="31"/>
      <c r="D131" s="31"/>
      <c r="E131" s="31"/>
      <c r="F131" s="31"/>
      <c r="G131" s="31"/>
      <c r="H131" s="31"/>
      <c r="J131" s="10"/>
    </row>
    <row r="132" spans="1:10" ht="15.75" customHeight="1">
      <c r="A132" s="31"/>
      <c r="B132" s="31"/>
      <c r="C132" s="31"/>
      <c r="D132" s="31"/>
      <c r="E132" s="31"/>
      <c r="F132" s="31"/>
      <c r="G132" s="31"/>
      <c r="H132" s="31"/>
      <c r="J132" s="10"/>
    </row>
    <row r="133" spans="1:10" ht="15.75" customHeight="1">
      <c r="A133" s="31"/>
      <c r="B133" s="31"/>
      <c r="C133" s="31"/>
      <c r="D133" s="31"/>
      <c r="E133" s="31"/>
      <c r="F133" s="31"/>
      <c r="G133" s="31"/>
      <c r="H133" s="31"/>
      <c r="J133" s="10"/>
    </row>
    <row r="134" spans="1:10" ht="15.75" customHeight="1">
      <c r="A134" s="31"/>
      <c r="B134" s="31"/>
      <c r="C134" s="31"/>
      <c r="D134" s="31"/>
      <c r="E134" s="31"/>
      <c r="F134" s="31"/>
      <c r="G134" s="31"/>
      <c r="H134" s="31"/>
      <c r="J134" s="10"/>
    </row>
    <row r="135" spans="1:10" ht="15.75" customHeight="1">
      <c r="A135" s="16" t="s">
        <v>7</v>
      </c>
      <c r="B135" s="25"/>
      <c r="C135" s="25"/>
      <c r="D135" s="25"/>
      <c r="E135" s="25"/>
      <c r="F135" s="25"/>
      <c r="G135" s="25"/>
      <c r="H135" s="25"/>
      <c r="I135" s="5"/>
      <c r="J135" s="10"/>
    </row>
    <row r="136" spans="1:10" ht="15.75" customHeight="1">
      <c r="A136" s="5" t="s">
        <v>1</v>
      </c>
      <c r="B136" s="12" t="s">
        <v>30</v>
      </c>
      <c r="C136" s="12" t="s">
        <v>31</v>
      </c>
      <c r="D136" s="12" t="s">
        <v>32</v>
      </c>
      <c r="E136" s="12" t="s">
        <v>33</v>
      </c>
      <c r="F136" s="52" t="s">
        <v>104</v>
      </c>
      <c r="G136" s="52" t="s">
        <v>104</v>
      </c>
      <c r="H136" s="52" t="s">
        <v>104</v>
      </c>
      <c r="I136" s="12"/>
      <c r="J136" s="10"/>
    </row>
    <row r="137" spans="1:10" ht="15.75" customHeight="1">
      <c r="A137" s="5"/>
      <c r="B137" s="14" t="s">
        <v>102</v>
      </c>
      <c r="C137" s="14" t="s">
        <v>37</v>
      </c>
      <c r="D137" s="14" t="s">
        <v>37</v>
      </c>
      <c r="E137" s="14" t="s">
        <v>37</v>
      </c>
      <c r="F137" s="53" t="s">
        <v>104</v>
      </c>
      <c r="G137" s="53" t="s">
        <v>104</v>
      </c>
      <c r="H137" s="53" t="s">
        <v>104</v>
      </c>
      <c r="I137" s="14"/>
      <c r="J137" s="10"/>
    </row>
    <row r="138" spans="1:10" ht="15.75" customHeight="1">
      <c r="A138" s="5"/>
      <c r="B138" s="14"/>
      <c r="C138" s="14"/>
      <c r="D138" s="14"/>
      <c r="E138" s="14"/>
      <c r="F138" s="53"/>
      <c r="G138" s="53"/>
      <c r="H138" s="53"/>
      <c r="I138" s="14"/>
      <c r="J138" s="10"/>
    </row>
    <row r="139" spans="1:10" ht="15.75" customHeight="1">
      <c r="A139" s="34" t="s">
        <v>172</v>
      </c>
      <c r="B139" s="51">
        <v>0</v>
      </c>
      <c r="C139" s="51">
        <v>0</v>
      </c>
      <c r="D139" s="51">
        <v>0</v>
      </c>
      <c r="E139" s="51">
        <v>0</v>
      </c>
      <c r="F139" s="14"/>
      <c r="G139" s="14"/>
      <c r="H139" s="14"/>
      <c r="I139" s="10"/>
      <c r="J139" s="10"/>
    </row>
    <row r="140" spans="1:10" ht="15.75" customHeight="1">
      <c r="A140" s="15" t="s">
        <v>173</v>
      </c>
      <c r="B140" s="51">
        <f>+B139+B142</f>
        <v>0</v>
      </c>
      <c r="C140" s="51">
        <f>+C139+C142</f>
        <v>0</v>
      </c>
      <c r="D140" s="51">
        <f>+D139+D142</f>
        <v>3.166</v>
      </c>
      <c r="E140" s="51">
        <f>+E139+E142</f>
        <v>3.236</v>
      </c>
      <c r="F140" s="6"/>
      <c r="G140" s="6"/>
      <c r="H140" s="6"/>
      <c r="I140" s="6"/>
      <c r="J140" s="10"/>
    </row>
    <row r="141" spans="1:10" ht="15.75" customHeight="1">
      <c r="A141" s="15"/>
      <c r="B141" s="51"/>
      <c r="C141" s="51"/>
      <c r="D141" s="51"/>
      <c r="E141" s="51"/>
      <c r="F141" s="6"/>
      <c r="G141" s="6"/>
      <c r="H141" s="6"/>
      <c r="I141" s="6"/>
      <c r="J141" s="10"/>
    </row>
    <row r="142" spans="1:10" ht="15.75" customHeight="1">
      <c r="A142" s="15" t="s">
        <v>73</v>
      </c>
      <c r="B142" s="51">
        <f>+B146</f>
        <v>0</v>
      </c>
      <c r="C142" s="51">
        <f>+C146</f>
        <v>0</v>
      </c>
      <c r="D142" s="51">
        <f>+D146</f>
        <v>3.166</v>
      </c>
      <c r="E142" s="51">
        <f>+E146</f>
        <v>3.236</v>
      </c>
      <c r="F142" s="6"/>
      <c r="G142" s="6"/>
      <c r="H142" s="6"/>
      <c r="I142" s="6"/>
      <c r="J142" s="10"/>
    </row>
    <row r="143" spans="1:10" ht="15.75" customHeight="1">
      <c r="A143" s="15" t="s">
        <v>74</v>
      </c>
      <c r="B143" s="51"/>
      <c r="C143" s="51"/>
      <c r="D143" s="51"/>
      <c r="E143" s="51"/>
      <c r="F143" s="6"/>
      <c r="G143" s="6"/>
      <c r="H143" s="6"/>
      <c r="I143" s="6"/>
      <c r="J143" s="10"/>
    </row>
    <row r="144" spans="1:10" ht="15.75" customHeight="1">
      <c r="A144" s="15" t="s">
        <v>105</v>
      </c>
      <c r="B144" s="51"/>
      <c r="C144" s="51"/>
      <c r="D144" s="51"/>
      <c r="E144" s="51"/>
      <c r="F144" s="6"/>
      <c r="G144" s="6"/>
      <c r="H144" s="6"/>
      <c r="I144" s="6"/>
      <c r="J144" s="10"/>
    </row>
    <row r="145" spans="1:10" ht="15.75" customHeight="1">
      <c r="A145" s="15" t="s">
        <v>106</v>
      </c>
      <c r="B145" s="51"/>
      <c r="C145" s="51"/>
      <c r="D145" s="51"/>
      <c r="E145" s="51"/>
      <c r="F145" s="6"/>
      <c r="G145" s="6"/>
      <c r="H145" s="6"/>
      <c r="I145" s="6"/>
      <c r="J145" s="10"/>
    </row>
    <row r="146" spans="1:10" ht="15.75" customHeight="1">
      <c r="A146" s="15" t="s">
        <v>107</v>
      </c>
      <c r="B146" s="51">
        <v>0</v>
      </c>
      <c r="C146" s="51">
        <v>0</v>
      </c>
      <c r="D146" s="51">
        <v>3.166</v>
      </c>
      <c r="E146" s="51">
        <v>3.236</v>
      </c>
      <c r="F146" s="6"/>
      <c r="G146" s="6"/>
      <c r="H146" s="6"/>
      <c r="I146" s="37"/>
      <c r="J146" s="10"/>
    </row>
    <row r="147" spans="1:10" ht="15.75" customHeight="1">
      <c r="A147" s="15" t="s">
        <v>108</v>
      </c>
      <c r="B147" s="51"/>
      <c r="C147" s="51"/>
      <c r="D147" s="51"/>
      <c r="E147" s="51"/>
      <c r="F147" s="6"/>
      <c r="G147" s="6"/>
      <c r="H147" s="6"/>
      <c r="I147" s="37"/>
      <c r="J147" s="10"/>
    </row>
    <row r="148" spans="1:10" ht="15.75" customHeight="1">
      <c r="A148" s="35" t="s">
        <v>109</v>
      </c>
      <c r="B148" s="54"/>
      <c r="C148" s="54"/>
      <c r="D148" s="54"/>
      <c r="E148" s="49"/>
      <c r="F148" s="7"/>
      <c r="G148" s="7"/>
      <c r="H148" s="7"/>
      <c r="J148" s="10"/>
    </row>
    <row r="149" spans="1:10" ht="15.75" customHeight="1">
      <c r="A149" s="35"/>
      <c r="B149" s="54"/>
      <c r="C149" s="54"/>
      <c r="D149" s="54"/>
      <c r="E149" s="49"/>
      <c r="F149" s="7"/>
      <c r="G149" s="7"/>
      <c r="H149" s="7"/>
      <c r="J149" s="10"/>
    </row>
    <row r="150" spans="1:10" ht="15.75" customHeight="1">
      <c r="A150" s="55" t="s">
        <v>175</v>
      </c>
      <c r="B150" s="54"/>
      <c r="C150" s="54"/>
      <c r="D150" s="54"/>
      <c r="E150" s="49"/>
      <c r="F150" s="7"/>
      <c r="G150" s="7"/>
      <c r="H150" s="7"/>
      <c r="J150" s="10"/>
    </row>
    <row r="151" spans="1:10" ht="15.75" customHeight="1">
      <c r="A151" s="55" t="s">
        <v>176</v>
      </c>
      <c r="B151" s="54"/>
      <c r="C151" s="54"/>
      <c r="D151" s="54"/>
      <c r="E151" s="49"/>
      <c r="F151" s="7"/>
      <c r="G151" s="7"/>
      <c r="H151" s="7"/>
      <c r="J151" s="10"/>
    </row>
    <row r="152" spans="1:10" ht="15.75" customHeight="1">
      <c r="A152" s="35"/>
      <c r="B152" s="54"/>
      <c r="C152" s="54"/>
      <c r="D152" s="51"/>
      <c r="E152" s="49"/>
      <c r="F152" s="7"/>
      <c r="G152" s="7"/>
      <c r="H152" s="7"/>
      <c r="J152" s="10"/>
    </row>
    <row r="153" spans="1:10" ht="15.75" customHeight="1">
      <c r="A153" s="55" t="s">
        <v>110</v>
      </c>
      <c r="B153" s="54"/>
      <c r="C153" s="54"/>
      <c r="D153" s="54"/>
      <c r="E153" s="49"/>
      <c r="F153" s="7"/>
      <c r="G153" s="7"/>
      <c r="H153" s="7"/>
      <c r="J153" s="10"/>
    </row>
    <row r="154" spans="1:10" ht="15.75" customHeight="1">
      <c r="A154" s="35"/>
      <c r="B154" s="54"/>
      <c r="C154" s="54"/>
      <c r="D154" s="54"/>
      <c r="E154" s="49"/>
      <c r="F154" s="7"/>
      <c r="G154" s="7"/>
      <c r="H154" s="7"/>
      <c r="J154" s="10"/>
    </row>
    <row r="155" spans="1:10" ht="15.75" customHeight="1">
      <c r="A155" s="55" t="s">
        <v>111</v>
      </c>
      <c r="B155" s="54"/>
      <c r="C155" s="54"/>
      <c r="D155" s="54"/>
      <c r="E155" s="49"/>
      <c r="F155" s="7"/>
      <c r="G155" s="7"/>
      <c r="H155" s="7"/>
      <c r="J155" s="10"/>
    </row>
    <row r="156" spans="1:10" ht="15.75" customHeight="1">
      <c r="A156" s="55"/>
      <c r="B156" s="54"/>
      <c r="C156" s="54"/>
      <c r="D156" s="54"/>
      <c r="E156" s="49"/>
      <c r="F156" s="7"/>
      <c r="G156" s="7"/>
      <c r="H156" s="7"/>
      <c r="J156" s="10"/>
    </row>
    <row r="157" spans="1:10" ht="15.75" customHeight="1">
      <c r="A157" s="55" t="s">
        <v>177</v>
      </c>
      <c r="B157" s="54"/>
      <c r="C157" s="54"/>
      <c r="D157" s="54"/>
      <c r="E157" s="49"/>
      <c r="F157" s="7"/>
      <c r="G157" s="7"/>
      <c r="H157" s="7"/>
      <c r="J157" s="10"/>
    </row>
    <row r="158" spans="1:10" ht="15.75" customHeight="1">
      <c r="A158" s="35" t="s">
        <v>236</v>
      </c>
      <c r="B158" s="54"/>
      <c r="C158" s="54"/>
      <c r="D158" s="54"/>
      <c r="E158" s="49"/>
      <c r="F158" s="7"/>
      <c r="G158" s="7"/>
      <c r="H158" s="7"/>
      <c r="J158" s="10"/>
    </row>
    <row r="159" spans="1:10" ht="15.75" customHeight="1">
      <c r="A159" s="35" t="s">
        <v>178</v>
      </c>
      <c r="B159" s="54"/>
      <c r="C159" s="54"/>
      <c r="D159" s="54"/>
      <c r="E159" s="49"/>
      <c r="F159" s="7"/>
      <c r="G159" s="7"/>
      <c r="H159" s="7"/>
      <c r="J159" s="10"/>
    </row>
    <row r="160" spans="1:10" ht="15.75" customHeight="1">
      <c r="A160" s="35" t="s">
        <v>179</v>
      </c>
      <c r="B160" s="56"/>
      <c r="C160" s="36"/>
      <c r="D160" s="36"/>
      <c r="E160" s="7"/>
      <c r="F160" s="7"/>
      <c r="G160" s="7"/>
      <c r="H160" s="7"/>
      <c r="J160" s="10"/>
    </row>
    <row r="161" spans="1:10" ht="15.75" customHeight="1">
      <c r="A161" s="1" t="s">
        <v>11</v>
      </c>
      <c r="B161" s="2"/>
      <c r="C161" s="2"/>
      <c r="D161" s="2"/>
      <c r="E161" s="2"/>
      <c r="F161" s="2"/>
      <c r="G161" s="2"/>
      <c r="H161" s="2"/>
      <c r="I161" s="2"/>
      <c r="J161" s="10"/>
    </row>
    <row r="162" spans="1:10" ht="15.75" customHeight="1">
      <c r="A162" s="1" t="str">
        <f>+A2</f>
        <v>Defense Health Program</v>
      </c>
      <c r="B162" s="2"/>
      <c r="C162" s="2"/>
      <c r="D162" s="2"/>
      <c r="E162" s="2"/>
      <c r="F162" s="2"/>
      <c r="G162" s="2"/>
      <c r="H162" s="2"/>
      <c r="I162" s="2"/>
      <c r="J162" s="10"/>
    </row>
    <row r="163" spans="1:10" ht="15.75" customHeight="1">
      <c r="A163" s="1" t="str">
        <f>+A109</f>
        <v>Fiscal Year 2006/FY 2007 Budget Estimates</v>
      </c>
      <c r="B163" s="2"/>
      <c r="C163" s="2"/>
      <c r="D163" s="2"/>
      <c r="E163" s="2"/>
      <c r="F163" s="2"/>
      <c r="G163" s="2"/>
      <c r="H163" s="2"/>
      <c r="I163" s="2"/>
      <c r="J163" s="10"/>
    </row>
    <row r="164" spans="1:10" ht="15.75" customHeight="1">
      <c r="A164" s="1" t="s">
        <v>112</v>
      </c>
      <c r="B164" s="2"/>
      <c r="C164" s="2"/>
      <c r="D164" s="2"/>
      <c r="E164" s="2"/>
      <c r="F164" s="2"/>
      <c r="G164" s="2"/>
      <c r="H164" s="2"/>
      <c r="I164" s="2"/>
      <c r="J164" s="10"/>
    </row>
    <row r="165" spans="1:10" ht="15.75" customHeight="1">
      <c r="A165" s="4"/>
      <c r="B165" s="4"/>
      <c r="C165" s="4"/>
      <c r="D165" s="4"/>
      <c r="E165" s="4"/>
      <c r="F165" s="4"/>
      <c r="G165" s="5" t="s">
        <v>100</v>
      </c>
      <c r="J165" s="10"/>
    </row>
    <row r="166" spans="1:10" ht="15.75" customHeight="1">
      <c r="A166" s="5" t="s">
        <v>3</v>
      </c>
      <c r="B166" s="5"/>
      <c r="C166" s="5"/>
      <c r="D166" s="5"/>
      <c r="F166" s="5"/>
      <c r="G166" s="5" t="s">
        <v>231</v>
      </c>
      <c r="H166" s="5"/>
      <c r="I166" s="5"/>
      <c r="J166" s="10"/>
    </row>
    <row r="167" spans="1:10" ht="15.75" customHeight="1">
      <c r="A167" s="5" t="s">
        <v>72</v>
      </c>
      <c r="B167" s="5"/>
      <c r="C167" s="5"/>
      <c r="D167" s="5"/>
      <c r="F167" s="5"/>
      <c r="G167" s="5" t="s">
        <v>215</v>
      </c>
      <c r="H167" s="5"/>
      <c r="I167" s="5"/>
      <c r="J167" s="10"/>
    </row>
    <row r="168" spans="1:10" ht="15.75" customHeight="1">
      <c r="A168" s="5"/>
      <c r="B168" s="5"/>
      <c r="C168" s="5"/>
      <c r="D168" s="5"/>
      <c r="F168" s="5"/>
      <c r="G168" s="5" t="s">
        <v>90</v>
      </c>
      <c r="H168" s="5"/>
      <c r="I168" s="5"/>
      <c r="J168" s="10"/>
    </row>
    <row r="169" spans="4:10" ht="15.75" customHeight="1">
      <c r="D169" s="23"/>
      <c r="E169" s="23"/>
      <c r="F169" s="23"/>
      <c r="G169" s="23"/>
      <c r="H169" s="23"/>
      <c r="I169" s="9"/>
      <c r="J169" s="10"/>
    </row>
    <row r="170" spans="1:10" ht="15.75" customHeight="1">
      <c r="A170" s="57" t="s">
        <v>242</v>
      </c>
      <c r="D170" s="24"/>
      <c r="E170" s="24"/>
      <c r="F170" s="24"/>
      <c r="G170" s="24"/>
      <c r="H170" s="24"/>
      <c r="I170" s="10"/>
      <c r="J170" s="10"/>
    </row>
    <row r="171" spans="1:10" ht="15.75" customHeight="1">
      <c r="A171" s="5"/>
      <c r="D171" s="24"/>
      <c r="E171" s="24"/>
      <c r="F171" s="24"/>
      <c r="G171" s="24"/>
      <c r="H171" s="24"/>
      <c r="I171" s="10"/>
      <c r="J171" s="10"/>
    </row>
    <row r="172" spans="1:10" ht="15.75" customHeight="1">
      <c r="A172" s="16" t="s">
        <v>10</v>
      </c>
      <c r="D172" s="24"/>
      <c r="E172" s="24"/>
      <c r="F172" s="24"/>
      <c r="G172" s="24"/>
      <c r="H172" s="24"/>
      <c r="I172" s="10"/>
      <c r="J172" s="10"/>
    </row>
    <row r="173" spans="1:10" ht="15.75" customHeight="1">
      <c r="A173" s="16"/>
      <c r="D173" s="24"/>
      <c r="E173" s="24"/>
      <c r="F173" s="24"/>
      <c r="G173" s="24"/>
      <c r="H173" s="24"/>
      <c r="I173" s="10"/>
      <c r="J173" s="10"/>
    </row>
    <row r="174" spans="1:10" ht="15.75" customHeight="1">
      <c r="A174" s="16"/>
      <c r="D174" s="24"/>
      <c r="E174" s="24"/>
      <c r="F174" s="24"/>
      <c r="G174" s="24"/>
      <c r="H174" s="24"/>
      <c r="I174" s="10"/>
      <c r="J174" s="10"/>
    </row>
    <row r="175" spans="1:10" ht="15.75" customHeight="1">
      <c r="A175" s="16"/>
      <c r="D175" s="24"/>
      <c r="E175" s="24"/>
      <c r="F175" s="24"/>
      <c r="G175" s="24"/>
      <c r="H175" s="24"/>
      <c r="I175" s="10"/>
      <c r="J175" s="10"/>
    </row>
    <row r="176" spans="1:10" ht="15.75" customHeight="1">
      <c r="A176" s="16"/>
      <c r="D176" s="24"/>
      <c r="E176" s="24"/>
      <c r="F176" s="24"/>
      <c r="G176" s="24"/>
      <c r="H176" s="24"/>
      <c r="I176" s="10"/>
      <c r="J176" s="10"/>
    </row>
    <row r="177" spans="1:10" ht="15.75" customHeight="1">
      <c r="A177" s="16"/>
      <c r="D177" s="24"/>
      <c r="E177" s="24"/>
      <c r="F177" s="24"/>
      <c r="G177" s="24"/>
      <c r="H177" s="24"/>
      <c r="I177" s="10"/>
      <c r="J177" s="10"/>
    </row>
    <row r="178" spans="1:10" ht="15.75" customHeight="1">
      <c r="A178" s="16"/>
      <c r="D178" s="24"/>
      <c r="E178" s="24"/>
      <c r="F178" s="24"/>
      <c r="G178" s="24"/>
      <c r="H178" s="24"/>
      <c r="I178" s="10"/>
      <c r="J178" s="10"/>
    </row>
    <row r="179" spans="1:10" ht="15.75" customHeight="1">
      <c r="A179" s="16"/>
      <c r="D179" s="24"/>
      <c r="E179" s="24"/>
      <c r="F179" s="24"/>
      <c r="G179" s="24"/>
      <c r="H179" s="24"/>
      <c r="I179" s="10"/>
      <c r="J179" s="10"/>
    </row>
    <row r="180" spans="1:10" ht="15.75" customHeight="1">
      <c r="A180" s="16"/>
      <c r="D180" s="24"/>
      <c r="E180" s="24"/>
      <c r="F180" s="24"/>
      <c r="G180" s="24"/>
      <c r="H180" s="24"/>
      <c r="I180" s="10"/>
      <c r="J180" s="10"/>
    </row>
    <row r="181" spans="1:10" ht="15.75" customHeight="1">
      <c r="A181" s="5" t="s">
        <v>175</v>
      </c>
      <c r="D181" s="24"/>
      <c r="E181" s="24"/>
      <c r="F181" s="24"/>
      <c r="G181" s="24"/>
      <c r="H181" s="24"/>
      <c r="I181" s="10"/>
      <c r="J181" s="10"/>
    </row>
    <row r="182" spans="1:10" ht="15.75" customHeight="1">
      <c r="A182" s="5" t="s">
        <v>176</v>
      </c>
      <c r="D182" s="24"/>
      <c r="E182" s="24"/>
      <c r="F182" s="24"/>
      <c r="G182" s="24"/>
      <c r="H182" s="24"/>
      <c r="I182" s="10"/>
      <c r="J182" s="10"/>
    </row>
    <row r="183" spans="1:10" ht="15.75" customHeight="1">
      <c r="A183" s="5"/>
      <c r="D183" s="24"/>
      <c r="E183" s="24"/>
      <c r="F183" s="24"/>
      <c r="G183" s="24"/>
      <c r="H183" s="24"/>
      <c r="I183" s="10"/>
      <c r="J183" s="10"/>
    </row>
    <row r="184" spans="1:10" ht="15.75" customHeight="1">
      <c r="A184" s="5" t="s">
        <v>182</v>
      </c>
      <c r="D184" s="24"/>
      <c r="E184" s="24"/>
      <c r="F184" s="24"/>
      <c r="G184" s="24"/>
      <c r="H184" s="24"/>
      <c r="I184" s="10"/>
      <c r="J184" s="10"/>
    </row>
    <row r="185" spans="1:10" ht="15.75" customHeight="1">
      <c r="A185" s="62"/>
      <c r="B185" s="8"/>
      <c r="C185" s="8"/>
      <c r="D185" s="23"/>
      <c r="E185" s="23"/>
      <c r="F185" s="23"/>
      <c r="G185" s="24"/>
      <c r="H185" s="24"/>
      <c r="I185" s="10"/>
      <c r="J185" s="10"/>
    </row>
    <row r="186" spans="1:10" ht="15.75" customHeight="1">
      <c r="A186" s="67" t="s">
        <v>180</v>
      </c>
      <c r="B186" s="68" t="s">
        <v>30</v>
      </c>
      <c r="C186" s="69">
        <v>0.326</v>
      </c>
      <c r="D186" s="68" t="s">
        <v>32</v>
      </c>
      <c r="E186" s="68" t="s">
        <v>33</v>
      </c>
      <c r="F186" s="23"/>
      <c r="G186" s="24"/>
      <c r="H186" s="24"/>
      <c r="I186" s="10"/>
      <c r="J186" s="10"/>
    </row>
    <row r="187" spans="1:10" ht="15.75" customHeight="1">
      <c r="A187" s="67" t="s">
        <v>181</v>
      </c>
      <c r="B187" s="69">
        <v>0</v>
      </c>
      <c r="C187" s="69">
        <v>0</v>
      </c>
      <c r="D187" s="69">
        <v>0.154</v>
      </c>
      <c r="E187" s="69">
        <v>0.004</v>
      </c>
      <c r="F187" s="23"/>
      <c r="G187" s="24"/>
      <c r="H187" s="24"/>
      <c r="I187" s="10"/>
      <c r="J187" s="10"/>
    </row>
    <row r="188" spans="1:10" ht="15.75" customHeight="1">
      <c r="A188" s="67"/>
      <c r="B188" s="69"/>
      <c r="C188" s="69"/>
      <c r="D188" s="69"/>
      <c r="E188" s="69"/>
      <c r="F188" s="23"/>
      <c r="G188" s="24"/>
      <c r="H188" s="24"/>
      <c r="I188" s="10"/>
      <c r="J188" s="10"/>
    </row>
    <row r="189" spans="1:10" ht="15.75" customHeight="1">
      <c r="A189" s="67"/>
      <c r="B189" s="69"/>
      <c r="C189" s="69"/>
      <c r="D189" s="69"/>
      <c r="E189" s="69"/>
      <c r="F189" s="23"/>
      <c r="G189" s="24"/>
      <c r="H189" s="24"/>
      <c r="I189" s="10"/>
      <c r="J189" s="10"/>
    </row>
    <row r="190" spans="1:10" ht="15.75" customHeight="1">
      <c r="A190" s="67"/>
      <c r="B190" s="69"/>
      <c r="C190" s="69"/>
      <c r="D190" s="69"/>
      <c r="E190" s="69"/>
      <c r="F190" s="23"/>
      <c r="G190" s="24"/>
      <c r="H190" s="24"/>
      <c r="I190" s="10"/>
      <c r="J190" s="10"/>
    </row>
    <row r="191" spans="1:10" ht="15.75" customHeight="1">
      <c r="A191" s="67"/>
      <c r="B191" s="69"/>
      <c r="C191" s="69"/>
      <c r="D191" s="69"/>
      <c r="E191" s="69"/>
      <c r="F191" s="23"/>
      <c r="G191" s="24"/>
      <c r="H191" s="24"/>
      <c r="I191" s="10"/>
      <c r="J191" s="10"/>
    </row>
    <row r="192" spans="1:10" ht="15.75" customHeight="1">
      <c r="A192" s="67"/>
      <c r="B192" s="69"/>
      <c r="C192" s="69"/>
      <c r="D192" s="69"/>
      <c r="E192" s="69"/>
      <c r="F192" s="23"/>
      <c r="G192" s="24"/>
      <c r="H192" s="24"/>
      <c r="I192" s="10"/>
      <c r="J192" s="10"/>
    </row>
    <row r="193" spans="1:10" ht="15.75" customHeight="1">
      <c r="A193" s="67"/>
      <c r="B193" s="69"/>
      <c r="C193" s="69"/>
      <c r="D193" s="69"/>
      <c r="E193" s="69"/>
      <c r="F193" s="23"/>
      <c r="G193" s="24"/>
      <c r="H193" s="24"/>
      <c r="I193" s="10"/>
      <c r="J193" s="10"/>
    </row>
    <row r="194" spans="1:10" ht="15.75" customHeight="1">
      <c r="A194" s="67"/>
      <c r="B194" s="69"/>
      <c r="C194" s="69"/>
      <c r="D194" s="69"/>
      <c r="E194" s="69"/>
      <c r="F194" s="23"/>
      <c r="G194" s="24"/>
      <c r="H194" s="24"/>
      <c r="I194" s="10"/>
      <c r="J194" s="10"/>
    </row>
    <row r="195" spans="1:10" ht="15.75" customHeight="1">
      <c r="A195" s="67"/>
      <c r="B195" s="69"/>
      <c r="C195" s="69"/>
      <c r="D195" s="69"/>
      <c r="E195" s="69"/>
      <c r="F195" s="23"/>
      <c r="G195" s="24"/>
      <c r="H195" s="24"/>
      <c r="I195" s="10"/>
      <c r="J195" s="10"/>
    </row>
    <row r="196" spans="1:10" ht="15.75" customHeight="1">
      <c r="A196" s="67"/>
      <c r="B196" s="69"/>
      <c r="C196" s="69"/>
      <c r="D196" s="69"/>
      <c r="E196" s="69"/>
      <c r="F196" s="23"/>
      <c r="G196" s="24"/>
      <c r="H196" s="24"/>
      <c r="I196" s="10"/>
      <c r="J196" s="10"/>
    </row>
    <row r="197" spans="1:10" ht="15.75" customHeight="1">
      <c r="A197" s="67"/>
      <c r="B197" s="69"/>
      <c r="C197" s="69"/>
      <c r="D197" s="69"/>
      <c r="E197" s="69"/>
      <c r="F197" s="23"/>
      <c r="G197" s="24"/>
      <c r="H197" s="24"/>
      <c r="I197" s="10"/>
      <c r="J197" s="10"/>
    </row>
    <row r="198" spans="1:10" ht="15.75" customHeight="1">
      <c r="A198" s="67" t="s">
        <v>180</v>
      </c>
      <c r="B198" s="68" t="s">
        <v>30</v>
      </c>
      <c r="C198" s="68" t="s">
        <v>31</v>
      </c>
      <c r="D198" s="68" t="s">
        <v>32</v>
      </c>
      <c r="E198" s="68" t="s">
        <v>33</v>
      </c>
      <c r="F198" s="23"/>
      <c r="G198" s="24"/>
      <c r="H198" s="24"/>
      <c r="I198" s="10"/>
      <c r="J198" s="10"/>
    </row>
    <row r="199" spans="1:10" ht="33" customHeight="1">
      <c r="A199" s="39" t="s">
        <v>183</v>
      </c>
      <c r="B199" s="69">
        <v>0</v>
      </c>
      <c r="C199" s="69">
        <v>0</v>
      </c>
      <c r="D199" s="69">
        <v>0.326</v>
      </c>
      <c r="E199" s="69">
        <v>0.317</v>
      </c>
      <c r="F199" s="23"/>
      <c r="G199" s="24"/>
      <c r="H199" s="24"/>
      <c r="I199" s="10"/>
      <c r="J199" s="10"/>
    </row>
    <row r="200" spans="1:10" ht="15.75" customHeight="1">
      <c r="A200" s="62"/>
      <c r="B200" s="8"/>
      <c r="C200" s="8"/>
      <c r="D200" s="23"/>
      <c r="E200" s="23"/>
      <c r="F200" s="23"/>
      <c r="G200" s="24"/>
      <c r="H200" s="24"/>
      <c r="I200" s="10"/>
      <c r="J200" s="10"/>
    </row>
    <row r="201" spans="1:10" ht="15.75" customHeight="1">
      <c r="A201" s="62"/>
      <c r="B201" s="8"/>
      <c r="C201" s="8"/>
      <c r="D201" s="23"/>
      <c r="E201" s="23"/>
      <c r="F201" s="23"/>
      <c r="G201" s="24"/>
      <c r="H201" s="24"/>
      <c r="I201" s="10"/>
      <c r="J201" s="10"/>
    </row>
    <row r="202" spans="1:10" ht="15.75" customHeight="1">
      <c r="A202" s="62"/>
      <c r="B202" s="8"/>
      <c r="C202" s="8"/>
      <c r="D202" s="23"/>
      <c r="E202" s="23"/>
      <c r="F202" s="23"/>
      <c r="G202" s="24"/>
      <c r="H202" s="24"/>
      <c r="I202" s="10"/>
      <c r="J202" s="10"/>
    </row>
    <row r="203" spans="1:10" ht="15.75" customHeight="1">
      <c r="A203" s="62"/>
      <c r="B203" s="8"/>
      <c r="C203" s="8"/>
      <c r="D203" s="23"/>
      <c r="E203" s="23"/>
      <c r="F203" s="23"/>
      <c r="G203" s="24"/>
      <c r="H203" s="24"/>
      <c r="I203" s="10"/>
      <c r="J203" s="10"/>
    </row>
    <row r="204" spans="1:10" ht="15.75" customHeight="1">
      <c r="A204" s="62"/>
      <c r="B204" s="8"/>
      <c r="C204" s="8"/>
      <c r="D204" s="23"/>
      <c r="E204" s="23"/>
      <c r="F204" s="23"/>
      <c r="G204" s="24"/>
      <c r="H204" s="24"/>
      <c r="I204" s="10"/>
      <c r="J204" s="10"/>
    </row>
    <row r="205" spans="1:10" ht="15.75" customHeight="1">
      <c r="A205" s="62"/>
      <c r="B205" s="8"/>
      <c r="C205" s="8"/>
      <c r="D205" s="23"/>
      <c r="E205" s="23"/>
      <c r="F205" s="23"/>
      <c r="G205" s="24"/>
      <c r="H205" s="24"/>
      <c r="I205" s="10"/>
      <c r="J205" s="10"/>
    </row>
    <row r="206" spans="1:10" ht="15.75" customHeight="1">
      <c r="A206" s="62"/>
      <c r="B206" s="8"/>
      <c r="C206" s="8"/>
      <c r="D206" s="23"/>
      <c r="E206" s="23"/>
      <c r="F206" s="23"/>
      <c r="G206" s="24"/>
      <c r="H206" s="24"/>
      <c r="I206" s="10"/>
      <c r="J206" s="10"/>
    </row>
    <row r="207" spans="1:10" ht="15.75" customHeight="1">
      <c r="A207" s="62"/>
      <c r="B207" s="8"/>
      <c r="C207" s="8"/>
      <c r="D207" s="23"/>
      <c r="E207" s="23"/>
      <c r="F207" s="23"/>
      <c r="G207" s="24"/>
      <c r="H207" s="24"/>
      <c r="I207" s="10"/>
      <c r="J207" s="10"/>
    </row>
    <row r="208" spans="1:10" ht="15.75" customHeight="1">
      <c r="A208" s="62"/>
      <c r="B208" s="8"/>
      <c r="C208" s="8"/>
      <c r="D208" s="23"/>
      <c r="E208" s="23"/>
      <c r="F208" s="23"/>
      <c r="G208" s="24"/>
      <c r="H208" s="24"/>
      <c r="I208" s="10"/>
      <c r="J208" s="10"/>
    </row>
    <row r="209" spans="1:10" ht="15.75" customHeight="1">
      <c r="A209" s="62"/>
      <c r="B209" s="8"/>
      <c r="C209" s="8"/>
      <c r="D209" s="23"/>
      <c r="E209" s="23"/>
      <c r="F209" s="23"/>
      <c r="G209" s="24"/>
      <c r="H209" s="24"/>
      <c r="I209" s="10"/>
      <c r="J209" s="10"/>
    </row>
    <row r="210" spans="1:10" ht="15.75" customHeight="1">
      <c r="A210" s="62"/>
      <c r="B210" s="8"/>
      <c r="C210" s="8"/>
      <c r="D210" s="23"/>
      <c r="E210" s="23"/>
      <c r="F210" s="23"/>
      <c r="G210" s="24"/>
      <c r="H210" s="24"/>
      <c r="I210" s="10"/>
      <c r="J210" s="10"/>
    </row>
    <row r="211" spans="1:10" ht="15.75" customHeight="1">
      <c r="A211" s="62"/>
      <c r="B211" s="8"/>
      <c r="C211" s="8"/>
      <c r="D211" s="23"/>
      <c r="E211" s="23"/>
      <c r="F211" s="23"/>
      <c r="G211" s="24"/>
      <c r="H211" s="24"/>
      <c r="I211" s="10"/>
      <c r="J211" s="10"/>
    </row>
    <row r="212" spans="1:10" ht="15.75" customHeight="1">
      <c r="A212" s="62"/>
      <c r="B212" s="8"/>
      <c r="C212" s="8"/>
      <c r="D212" s="23"/>
      <c r="E212" s="23"/>
      <c r="F212" s="23"/>
      <c r="G212" s="24"/>
      <c r="H212" s="24"/>
      <c r="I212" s="10"/>
      <c r="J212" s="10"/>
    </row>
    <row r="213" spans="1:10" ht="15.75" customHeight="1">
      <c r="A213" s="62"/>
      <c r="B213" s="8"/>
      <c r="C213" s="8"/>
      <c r="D213" s="23"/>
      <c r="E213" s="23"/>
      <c r="F213" s="23"/>
      <c r="G213" s="24"/>
      <c r="H213" s="24"/>
      <c r="I213" s="10"/>
      <c r="J213" s="10"/>
    </row>
    <row r="214" spans="1:10" ht="15.75" customHeight="1">
      <c r="A214" s="62"/>
      <c r="B214" s="8"/>
      <c r="C214" s="8"/>
      <c r="D214" s="23"/>
      <c r="E214" s="23"/>
      <c r="F214" s="23"/>
      <c r="G214" s="24"/>
      <c r="H214" s="24"/>
      <c r="I214" s="10"/>
      <c r="J214" s="10"/>
    </row>
    <row r="215" spans="1:10" ht="15.75" customHeight="1">
      <c r="A215" s="1" t="str">
        <f>+A2</f>
        <v>Defense Health Program</v>
      </c>
      <c r="B215" s="2"/>
      <c r="C215" s="2"/>
      <c r="D215" s="2"/>
      <c r="E215" s="2"/>
      <c r="F215" s="2"/>
      <c r="G215" s="2"/>
      <c r="H215" s="2"/>
      <c r="I215" s="2"/>
      <c r="J215" s="10"/>
    </row>
    <row r="216" spans="1:10" ht="15.75" customHeight="1">
      <c r="A216" s="1" t="str">
        <f>+A3</f>
        <v>Fiscal Year 2006/FY 2007 Budget Estimates</v>
      </c>
      <c r="B216" s="2"/>
      <c r="C216" s="2"/>
      <c r="D216" s="2"/>
      <c r="E216" s="2"/>
      <c r="F216" s="2"/>
      <c r="G216" s="2"/>
      <c r="H216" s="2"/>
      <c r="I216" s="2"/>
      <c r="J216" s="10"/>
    </row>
    <row r="217" spans="1:10" ht="15.75" customHeight="1">
      <c r="A217" s="1" t="str">
        <f>+A164</f>
        <v>Exhibit R-2a, DHP Project Justification</v>
      </c>
      <c r="B217" s="2"/>
      <c r="C217" s="2"/>
      <c r="D217" s="2"/>
      <c r="E217" s="2"/>
      <c r="F217" s="2"/>
      <c r="G217" s="2"/>
      <c r="H217" s="2"/>
      <c r="I217" s="2"/>
      <c r="J217" s="10"/>
    </row>
    <row r="218" spans="1:10" ht="15.75" customHeight="1">
      <c r="A218" s="4"/>
      <c r="B218" s="4"/>
      <c r="C218" s="4"/>
      <c r="D218" s="4"/>
      <c r="E218" s="4"/>
      <c r="F218" s="4"/>
      <c r="G218" s="5" t="s">
        <v>100</v>
      </c>
      <c r="J218" s="10"/>
    </row>
    <row r="219" spans="1:10" ht="15.75" customHeight="1">
      <c r="A219" s="5" t="s">
        <v>3</v>
      </c>
      <c r="B219" s="5"/>
      <c r="C219" s="5"/>
      <c r="D219" s="5"/>
      <c r="F219" s="5"/>
      <c r="G219" s="5" t="s">
        <v>231</v>
      </c>
      <c r="H219" s="5"/>
      <c r="I219" s="5"/>
      <c r="J219" s="10"/>
    </row>
    <row r="220" spans="1:10" ht="15.75" customHeight="1">
      <c r="A220" s="5" t="s">
        <v>72</v>
      </c>
      <c r="B220" s="5"/>
      <c r="C220" s="5"/>
      <c r="D220" s="5"/>
      <c r="F220" s="5"/>
      <c r="G220" s="5" t="s">
        <v>215</v>
      </c>
      <c r="H220" s="5"/>
      <c r="I220" s="5"/>
      <c r="J220" s="10"/>
    </row>
    <row r="221" spans="1:10" ht="15.75" customHeight="1">
      <c r="A221" s="62"/>
      <c r="B221" s="8"/>
      <c r="C221" s="8"/>
      <c r="D221" s="23"/>
      <c r="E221" s="23"/>
      <c r="F221" s="23"/>
      <c r="G221" s="58" t="s">
        <v>90</v>
      </c>
      <c r="H221" s="24"/>
      <c r="I221" s="10"/>
      <c r="J221" s="10"/>
    </row>
    <row r="222" spans="1:10" ht="15.75" customHeight="1">
      <c r="A222" s="67" t="s">
        <v>180</v>
      </c>
      <c r="B222" s="68" t="s">
        <v>30</v>
      </c>
      <c r="C222" s="68" t="s">
        <v>31</v>
      </c>
      <c r="D222" s="68" t="s">
        <v>32</v>
      </c>
      <c r="E222" s="68" t="s">
        <v>33</v>
      </c>
      <c r="F222" s="23"/>
      <c r="G222" s="24"/>
      <c r="H222" s="24"/>
      <c r="I222" s="10"/>
      <c r="J222" s="10"/>
    </row>
    <row r="223" spans="1:10" ht="15.75" customHeight="1">
      <c r="A223" s="3" t="s">
        <v>184</v>
      </c>
      <c r="B223" s="69">
        <v>0</v>
      </c>
      <c r="C223" s="69">
        <v>0</v>
      </c>
      <c r="D223" s="69">
        <v>0.872</v>
      </c>
      <c r="E223" s="69">
        <v>0.975</v>
      </c>
      <c r="F223" s="23"/>
      <c r="G223" s="24"/>
      <c r="H223" s="24"/>
      <c r="I223" s="10"/>
      <c r="J223" s="10"/>
    </row>
    <row r="224" spans="1:10" ht="15.75" customHeight="1">
      <c r="A224" s="62"/>
      <c r="B224" s="8"/>
      <c r="C224" s="8"/>
      <c r="D224" s="23"/>
      <c r="E224" s="23"/>
      <c r="F224" s="23"/>
      <c r="G224" s="24"/>
      <c r="H224" s="24"/>
      <c r="I224" s="10"/>
      <c r="J224" s="10"/>
    </row>
    <row r="225" spans="1:10" ht="15.75" customHeight="1">
      <c r="A225" s="62"/>
      <c r="B225" s="8"/>
      <c r="C225" s="8"/>
      <c r="D225" s="23"/>
      <c r="E225" s="23"/>
      <c r="F225" s="23"/>
      <c r="G225" s="24"/>
      <c r="H225" s="24"/>
      <c r="I225" s="10"/>
      <c r="J225" s="10"/>
    </row>
    <row r="226" spans="1:10" ht="15.75" customHeight="1">
      <c r="A226" s="62"/>
      <c r="B226" s="8"/>
      <c r="C226" s="8"/>
      <c r="D226" s="23"/>
      <c r="E226" s="23"/>
      <c r="F226" s="23"/>
      <c r="G226" s="24"/>
      <c r="H226" s="24"/>
      <c r="I226" s="10"/>
      <c r="J226" s="10"/>
    </row>
    <row r="227" spans="1:10" ht="15.75" customHeight="1">
      <c r="A227" s="62"/>
      <c r="B227" s="8"/>
      <c r="C227" s="8"/>
      <c r="D227" s="23"/>
      <c r="E227" s="23"/>
      <c r="F227" s="23"/>
      <c r="G227" s="24"/>
      <c r="H227" s="24"/>
      <c r="I227" s="10"/>
      <c r="J227" s="10"/>
    </row>
    <row r="228" spans="1:10" ht="15.75" customHeight="1">
      <c r="A228" s="62"/>
      <c r="B228" s="8"/>
      <c r="C228" s="8"/>
      <c r="D228" s="23"/>
      <c r="E228" s="23"/>
      <c r="F228" s="23"/>
      <c r="G228" s="24"/>
      <c r="H228" s="24"/>
      <c r="I228" s="10"/>
      <c r="J228" s="10"/>
    </row>
    <row r="229" spans="1:10" ht="15.75" customHeight="1">
      <c r="A229" s="62"/>
      <c r="B229" s="8"/>
      <c r="C229" s="8"/>
      <c r="D229" s="23"/>
      <c r="E229" s="23"/>
      <c r="F229" s="23"/>
      <c r="G229" s="24"/>
      <c r="H229" s="24"/>
      <c r="I229" s="10"/>
      <c r="J229" s="10"/>
    </row>
    <row r="230" spans="1:10" ht="15.75" customHeight="1">
      <c r="A230" s="62"/>
      <c r="B230" s="8"/>
      <c r="C230" s="8"/>
      <c r="D230" s="23"/>
      <c r="E230" s="23"/>
      <c r="F230" s="23"/>
      <c r="G230" s="24"/>
      <c r="H230" s="24"/>
      <c r="I230" s="10"/>
      <c r="J230" s="10"/>
    </row>
    <row r="231" spans="1:10" ht="15.75" customHeight="1">
      <c r="A231" s="62"/>
      <c r="B231" s="8"/>
      <c r="C231" s="8"/>
      <c r="D231" s="23"/>
      <c r="E231" s="23"/>
      <c r="F231" s="23"/>
      <c r="G231" s="24"/>
      <c r="H231" s="24"/>
      <c r="I231" s="10"/>
      <c r="J231" s="10"/>
    </row>
    <row r="232" spans="1:10" ht="15.75" customHeight="1">
      <c r="A232" s="62"/>
      <c r="B232" s="8"/>
      <c r="C232" s="8"/>
      <c r="D232" s="23"/>
      <c r="E232" s="23"/>
      <c r="F232" s="23"/>
      <c r="G232" s="24"/>
      <c r="H232" s="24"/>
      <c r="I232" s="10"/>
      <c r="J232" s="10"/>
    </row>
    <row r="233" spans="1:10" ht="15.75" customHeight="1">
      <c r="A233" s="62"/>
      <c r="B233" s="8"/>
      <c r="C233" s="8"/>
      <c r="D233" s="23"/>
      <c r="E233" s="23"/>
      <c r="F233" s="23"/>
      <c r="G233" s="24"/>
      <c r="H233" s="24"/>
      <c r="I233" s="10"/>
      <c r="J233" s="10"/>
    </row>
    <row r="234" spans="1:10" ht="15.75" customHeight="1">
      <c r="A234" s="62"/>
      <c r="B234" s="8"/>
      <c r="C234" s="8"/>
      <c r="D234" s="23"/>
      <c r="E234" s="23"/>
      <c r="F234" s="23"/>
      <c r="G234" s="24"/>
      <c r="H234" s="24"/>
      <c r="I234" s="10"/>
      <c r="J234" s="10"/>
    </row>
    <row r="235" spans="1:10" ht="15.75" customHeight="1">
      <c r="A235" s="67" t="s">
        <v>180</v>
      </c>
      <c r="B235" s="68" t="s">
        <v>30</v>
      </c>
      <c r="C235" s="68" t="s">
        <v>31</v>
      </c>
      <c r="D235" s="68" t="s">
        <v>32</v>
      </c>
      <c r="E235" s="68" t="s">
        <v>33</v>
      </c>
      <c r="F235" s="23"/>
      <c r="G235" s="24"/>
      <c r="H235" s="24"/>
      <c r="I235" s="10"/>
      <c r="J235" s="10"/>
    </row>
    <row r="236" spans="1:10" ht="15.75" customHeight="1">
      <c r="A236" s="3" t="s">
        <v>185</v>
      </c>
      <c r="B236" s="69">
        <v>0</v>
      </c>
      <c r="C236" s="69">
        <v>0</v>
      </c>
      <c r="D236" s="69">
        <v>0.174</v>
      </c>
      <c r="E236" s="69">
        <v>0.223</v>
      </c>
      <c r="F236" s="23"/>
      <c r="G236" s="24"/>
      <c r="H236" s="24"/>
      <c r="I236" s="10"/>
      <c r="J236" s="10"/>
    </row>
    <row r="237" spans="1:10" ht="15.75" customHeight="1">
      <c r="A237" s="62"/>
      <c r="B237" s="8"/>
      <c r="C237" s="8"/>
      <c r="D237" s="23"/>
      <c r="E237" s="23"/>
      <c r="F237" s="23"/>
      <c r="G237" s="24"/>
      <c r="H237" s="24"/>
      <c r="I237" s="10"/>
      <c r="J237" s="10"/>
    </row>
    <row r="238" spans="1:10" ht="15.75" customHeight="1">
      <c r="A238" s="62"/>
      <c r="B238" s="8"/>
      <c r="C238" s="8"/>
      <c r="D238" s="23"/>
      <c r="E238" s="23"/>
      <c r="F238" s="23"/>
      <c r="G238" s="24"/>
      <c r="H238" s="24"/>
      <c r="I238" s="10"/>
      <c r="J238" s="10"/>
    </row>
    <row r="239" spans="1:10" ht="15.75" customHeight="1">
      <c r="A239" s="62"/>
      <c r="B239" s="8"/>
      <c r="C239" s="8"/>
      <c r="D239" s="23"/>
      <c r="E239" s="23"/>
      <c r="F239" s="23"/>
      <c r="G239" s="24"/>
      <c r="H239" s="24"/>
      <c r="I239" s="10"/>
      <c r="J239" s="10"/>
    </row>
    <row r="240" spans="1:10" ht="15.75" customHeight="1">
      <c r="A240" s="62"/>
      <c r="B240" s="8"/>
      <c r="C240" s="8"/>
      <c r="D240" s="23"/>
      <c r="E240" s="23"/>
      <c r="F240" s="23"/>
      <c r="G240" s="24"/>
      <c r="H240" s="24"/>
      <c r="I240" s="10"/>
      <c r="J240" s="10"/>
    </row>
    <row r="241" spans="1:10" ht="15.75" customHeight="1">
      <c r="A241" s="62"/>
      <c r="B241" s="8"/>
      <c r="C241" s="8"/>
      <c r="D241" s="23"/>
      <c r="E241" s="23"/>
      <c r="F241" s="23"/>
      <c r="G241" s="24"/>
      <c r="H241" s="24"/>
      <c r="I241" s="10"/>
      <c r="J241" s="10"/>
    </row>
    <row r="242" spans="1:10" ht="15.75" customHeight="1">
      <c r="A242" s="62"/>
      <c r="B242" s="8"/>
      <c r="C242" s="8"/>
      <c r="D242" s="23"/>
      <c r="E242" s="23"/>
      <c r="F242" s="23"/>
      <c r="G242" s="24"/>
      <c r="H242" s="24"/>
      <c r="I242" s="10"/>
      <c r="J242" s="10"/>
    </row>
    <row r="243" spans="1:10" ht="15.75" customHeight="1">
      <c r="A243" s="62"/>
      <c r="B243" s="8"/>
      <c r="C243" s="8"/>
      <c r="D243" s="23"/>
      <c r="E243" s="23"/>
      <c r="F243" s="23"/>
      <c r="G243" s="24"/>
      <c r="H243" s="24"/>
      <c r="I243" s="10"/>
      <c r="J243" s="10"/>
    </row>
    <row r="244" spans="1:10" ht="15.75" customHeight="1">
      <c r="A244" s="62"/>
      <c r="B244" s="8"/>
      <c r="C244" s="8"/>
      <c r="D244" s="23"/>
      <c r="E244" s="23"/>
      <c r="F244" s="23"/>
      <c r="G244" s="24"/>
      <c r="H244" s="24"/>
      <c r="I244" s="10"/>
      <c r="J244" s="10"/>
    </row>
    <row r="245" spans="1:10" ht="15.75" customHeight="1">
      <c r="A245" s="62"/>
      <c r="B245" s="8"/>
      <c r="C245" s="8"/>
      <c r="D245" s="23"/>
      <c r="E245" s="23"/>
      <c r="F245" s="23"/>
      <c r="G245" s="24"/>
      <c r="H245" s="24"/>
      <c r="I245" s="10"/>
      <c r="J245" s="10"/>
    </row>
    <row r="246" spans="1:10" ht="15.75" customHeight="1">
      <c r="A246" s="67" t="s">
        <v>180</v>
      </c>
      <c r="B246" s="68" t="s">
        <v>30</v>
      </c>
      <c r="C246" s="68" t="s">
        <v>31</v>
      </c>
      <c r="D246" s="68" t="s">
        <v>32</v>
      </c>
      <c r="E246" s="68" t="s">
        <v>33</v>
      </c>
      <c r="F246" s="23"/>
      <c r="G246" s="24"/>
      <c r="H246" s="24"/>
      <c r="I246" s="10"/>
      <c r="J246" s="10"/>
    </row>
    <row r="247" spans="1:10" ht="15.75" customHeight="1">
      <c r="A247" s="3" t="s">
        <v>186</v>
      </c>
      <c r="B247" s="69">
        <v>0</v>
      </c>
      <c r="C247" s="69">
        <v>0</v>
      </c>
      <c r="D247" s="69">
        <v>0.187</v>
      </c>
      <c r="E247" s="69">
        <v>0.224</v>
      </c>
      <c r="F247" s="23"/>
      <c r="G247" s="24"/>
      <c r="H247" s="24"/>
      <c r="I247" s="10"/>
      <c r="J247" s="10"/>
    </row>
    <row r="248" spans="1:10" ht="15.75" customHeight="1">
      <c r="A248" s="62"/>
      <c r="B248" s="8"/>
      <c r="C248" s="8"/>
      <c r="D248" s="23"/>
      <c r="E248" s="23"/>
      <c r="F248" s="23"/>
      <c r="G248" s="24"/>
      <c r="H248" s="24"/>
      <c r="I248" s="10"/>
      <c r="J248" s="10"/>
    </row>
    <row r="249" spans="1:10" ht="15.75" customHeight="1">
      <c r="A249" s="62"/>
      <c r="B249" s="8"/>
      <c r="C249" s="8"/>
      <c r="D249" s="23"/>
      <c r="E249" s="23"/>
      <c r="F249" s="23"/>
      <c r="G249" s="24"/>
      <c r="H249" s="24"/>
      <c r="I249" s="10"/>
      <c r="J249" s="10"/>
    </row>
    <row r="250" spans="1:10" ht="15.75" customHeight="1">
      <c r="A250" s="62"/>
      <c r="B250" s="8"/>
      <c r="C250" s="8"/>
      <c r="D250" s="23"/>
      <c r="E250" s="23"/>
      <c r="F250" s="23"/>
      <c r="G250" s="24"/>
      <c r="H250" s="24"/>
      <c r="I250" s="10"/>
      <c r="J250" s="10"/>
    </row>
    <row r="251" spans="1:10" ht="15.75" customHeight="1">
      <c r="A251" s="62"/>
      <c r="B251" s="8"/>
      <c r="C251" s="8"/>
      <c r="D251" s="23"/>
      <c r="E251" s="23"/>
      <c r="F251" s="23"/>
      <c r="G251" s="24"/>
      <c r="H251" s="24"/>
      <c r="I251" s="10"/>
      <c r="J251" s="10"/>
    </row>
    <row r="252" spans="1:10" ht="15.75" customHeight="1">
      <c r="A252" s="62"/>
      <c r="B252" s="8"/>
      <c r="C252" s="8"/>
      <c r="D252" s="23"/>
      <c r="E252" s="23"/>
      <c r="F252" s="23"/>
      <c r="G252" s="24"/>
      <c r="H252" s="24"/>
      <c r="I252" s="10"/>
      <c r="J252" s="10"/>
    </row>
    <row r="253" spans="1:10" ht="15.75" customHeight="1">
      <c r="A253" s="62"/>
      <c r="B253" s="8"/>
      <c r="C253" s="8"/>
      <c r="D253" s="23"/>
      <c r="E253" s="23"/>
      <c r="F253" s="23"/>
      <c r="G253" s="24"/>
      <c r="H253" s="24"/>
      <c r="I253" s="10"/>
      <c r="J253" s="10"/>
    </row>
    <row r="254" spans="1:10" ht="15.75" customHeight="1">
      <c r="A254" s="62"/>
      <c r="B254" s="8"/>
      <c r="C254" s="8"/>
      <c r="D254" s="23"/>
      <c r="E254" s="23"/>
      <c r="F254" s="23"/>
      <c r="G254" s="24"/>
      <c r="H254" s="24"/>
      <c r="I254" s="10"/>
      <c r="J254" s="10"/>
    </row>
    <row r="255" spans="1:10" ht="15.75" customHeight="1">
      <c r="A255" s="62"/>
      <c r="B255" s="8"/>
      <c r="C255" s="8"/>
      <c r="D255" s="23"/>
      <c r="E255" s="23"/>
      <c r="F255" s="23"/>
      <c r="G255" s="24"/>
      <c r="H255" s="24"/>
      <c r="I255" s="10"/>
      <c r="J255" s="10"/>
    </row>
    <row r="256" spans="1:10" ht="15.75" customHeight="1">
      <c r="A256" s="67" t="s">
        <v>180</v>
      </c>
      <c r="B256" s="68" t="s">
        <v>30</v>
      </c>
      <c r="C256" s="68" t="s">
        <v>31</v>
      </c>
      <c r="D256" s="68" t="s">
        <v>32</v>
      </c>
      <c r="E256" s="68" t="s">
        <v>33</v>
      </c>
      <c r="F256" s="23"/>
      <c r="G256" s="24"/>
      <c r="H256" s="24"/>
      <c r="I256" s="10"/>
      <c r="J256" s="10"/>
    </row>
    <row r="257" spans="1:10" ht="15.75" customHeight="1">
      <c r="A257" s="3" t="s">
        <v>187</v>
      </c>
      <c r="B257" s="69">
        <v>0</v>
      </c>
      <c r="C257" s="69">
        <v>0</v>
      </c>
      <c r="D257" s="69">
        <v>0.285</v>
      </c>
      <c r="E257" s="69">
        <v>0.285</v>
      </c>
      <c r="F257" s="23"/>
      <c r="G257" s="24"/>
      <c r="H257" s="24"/>
      <c r="I257" s="10"/>
      <c r="J257" s="10"/>
    </row>
    <row r="258" spans="1:10" ht="15.75" customHeight="1">
      <c r="A258" s="62"/>
      <c r="B258" s="8"/>
      <c r="C258" s="8"/>
      <c r="D258" s="23"/>
      <c r="E258" s="23"/>
      <c r="F258" s="23"/>
      <c r="G258" s="24"/>
      <c r="H258" s="24"/>
      <c r="I258" s="10"/>
      <c r="J258" s="10"/>
    </row>
    <row r="259" spans="1:10" ht="15.75" customHeight="1">
      <c r="A259" s="62"/>
      <c r="B259" s="8"/>
      <c r="C259" s="8"/>
      <c r="D259" s="23"/>
      <c r="E259" s="23"/>
      <c r="F259" s="23"/>
      <c r="G259" s="24"/>
      <c r="H259" s="24"/>
      <c r="I259" s="10"/>
      <c r="J259" s="10"/>
    </row>
    <row r="260" spans="1:10" ht="15.75" customHeight="1">
      <c r="A260" s="62"/>
      <c r="B260" s="8"/>
      <c r="C260" s="8"/>
      <c r="D260" s="23"/>
      <c r="E260" s="23"/>
      <c r="F260" s="23"/>
      <c r="G260" s="24"/>
      <c r="H260" s="24"/>
      <c r="I260" s="10"/>
      <c r="J260" s="10"/>
    </row>
    <row r="261" spans="1:10" ht="15.75" customHeight="1">
      <c r="A261" s="62"/>
      <c r="B261" s="8"/>
      <c r="C261" s="8"/>
      <c r="D261" s="23"/>
      <c r="E261" s="23"/>
      <c r="F261" s="23"/>
      <c r="G261" s="24"/>
      <c r="H261" s="24"/>
      <c r="I261" s="10"/>
      <c r="J261" s="10"/>
    </row>
    <row r="262" spans="1:10" ht="15.75" customHeight="1">
      <c r="A262" s="62"/>
      <c r="B262" s="8"/>
      <c r="C262" s="8"/>
      <c r="D262" s="23"/>
      <c r="E262" s="23"/>
      <c r="F262" s="23"/>
      <c r="G262" s="24"/>
      <c r="H262" s="24"/>
      <c r="I262" s="10"/>
      <c r="J262" s="10"/>
    </row>
    <row r="263" spans="1:10" ht="15.75" customHeight="1">
      <c r="A263" s="62"/>
      <c r="B263" s="8"/>
      <c r="C263" s="8"/>
      <c r="D263" s="23"/>
      <c r="E263" s="23"/>
      <c r="F263" s="23"/>
      <c r="G263" s="24"/>
      <c r="H263" s="24"/>
      <c r="I263" s="10"/>
      <c r="J263" s="10"/>
    </row>
    <row r="264" spans="1:10" ht="15.75" customHeight="1">
      <c r="A264" s="62"/>
      <c r="B264" s="8"/>
      <c r="C264" s="8"/>
      <c r="D264" s="23"/>
      <c r="E264" s="23"/>
      <c r="F264" s="23"/>
      <c r="G264" s="24"/>
      <c r="H264" s="24"/>
      <c r="I264" s="10"/>
      <c r="J264" s="10"/>
    </row>
    <row r="265" spans="1:10" ht="15.75" customHeight="1">
      <c r="A265" s="62"/>
      <c r="B265" s="8"/>
      <c r="C265" s="8"/>
      <c r="D265" s="23"/>
      <c r="E265" s="23"/>
      <c r="F265" s="23"/>
      <c r="G265" s="24"/>
      <c r="H265" s="24"/>
      <c r="I265" s="10"/>
      <c r="J265" s="10"/>
    </row>
    <row r="266" spans="1:10" ht="15.75" customHeight="1">
      <c r="A266" s="62"/>
      <c r="B266" s="8"/>
      <c r="C266" s="8"/>
      <c r="D266" s="23"/>
      <c r="E266" s="23"/>
      <c r="F266" s="23"/>
      <c r="G266" s="24"/>
      <c r="H266" s="24"/>
      <c r="I266" s="10"/>
      <c r="J266" s="10"/>
    </row>
    <row r="267" spans="1:10" ht="15.75" customHeight="1">
      <c r="A267" s="62"/>
      <c r="B267" s="8"/>
      <c r="C267" s="8"/>
      <c r="D267" s="23"/>
      <c r="E267" s="23"/>
      <c r="F267" s="23"/>
      <c r="G267" s="24"/>
      <c r="H267" s="24"/>
      <c r="I267" s="10"/>
      <c r="J267" s="10"/>
    </row>
    <row r="268" spans="1:10" ht="15.75" customHeight="1">
      <c r="A268" s="62"/>
      <c r="B268" s="8"/>
      <c r="C268" s="8"/>
      <c r="D268" s="23"/>
      <c r="E268" s="23"/>
      <c r="F268" s="23"/>
      <c r="G268" s="24"/>
      <c r="H268" s="24"/>
      <c r="I268" s="10"/>
      <c r="J268" s="10"/>
    </row>
    <row r="269" spans="1:10" ht="15.75" customHeight="1">
      <c r="A269" s="63" t="str">
        <f>+A2</f>
        <v>Defense Health Program</v>
      </c>
      <c r="B269" s="64"/>
      <c r="C269" s="64"/>
      <c r="D269" s="65"/>
      <c r="E269" s="65"/>
      <c r="F269" s="65"/>
      <c r="G269" s="66"/>
      <c r="H269" s="66"/>
      <c r="I269" s="2"/>
      <c r="J269" s="10"/>
    </row>
    <row r="270" spans="1:10" ht="15.75" customHeight="1">
      <c r="A270" s="1" t="str">
        <f>+A56</f>
        <v>Fiscal Year 2006/FY 2007 Budget Estimates</v>
      </c>
      <c r="B270" s="2"/>
      <c r="C270" s="2"/>
      <c r="D270" s="2"/>
      <c r="E270" s="2"/>
      <c r="F270" s="2"/>
      <c r="G270" s="2"/>
      <c r="H270" s="2"/>
      <c r="I270" s="2"/>
      <c r="J270" s="10"/>
    </row>
    <row r="271" spans="1:10" ht="15.75" customHeight="1">
      <c r="A271" s="1" t="str">
        <f>+A57</f>
        <v>Exhibit R-2a, DHP Project Justification</v>
      </c>
      <c r="B271" s="2"/>
      <c r="C271" s="2"/>
      <c r="D271" s="2"/>
      <c r="E271" s="2"/>
      <c r="F271" s="2"/>
      <c r="G271" s="2"/>
      <c r="H271" s="2"/>
      <c r="I271" s="2"/>
      <c r="J271" s="10"/>
    </row>
    <row r="272" spans="1:10" ht="15.75" customHeight="1">
      <c r="A272" s="1" t="s">
        <v>11</v>
      </c>
      <c r="B272" s="2"/>
      <c r="C272" s="2"/>
      <c r="D272" s="2" t="s">
        <v>11</v>
      </c>
      <c r="E272" s="2"/>
      <c r="F272" s="2"/>
      <c r="G272" s="2"/>
      <c r="H272" s="2"/>
      <c r="I272" s="2"/>
      <c r="J272" s="10"/>
    </row>
    <row r="273" spans="1:10" ht="15.75" customHeight="1">
      <c r="A273" s="4"/>
      <c r="B273" s="4"/>
      <c r="C273" s="4"/>
      <c r="D273" s="4"/>
      <c r="E273" s="4"/>
      <c r="F273" s="4"/>
      <c r="G273" s="5" t="s">
        <v>100</v>
      </c>
      <c r="J273" s="10"/>
    </row>
    <row r="274" spans="1:10" ht="15.75" customHeight="1">
      <c r="A274" s="5" t="s">
        <v>3</v>
      </c>
      <c r="B274" s="5"/>
      <c r="C274" s="5"/>
      <c r="D274" s="5"/>
      <c r="F274" s="5"/>
      <c r="G274" s="5" t="s">
        <v>231</v>
      </c>
      <c r="H274" s="5"/>
      <c r="I274" s="5"/>
      <c r="J274" s="10"/>
    </row>
    <row r="275" spans="1:10" ht="15.75" customHeight="1">
      <c r="A275" s="5" t="s">
        <v>72</v>
      </c>
      <c r="B275" s="5"/>
      <c r="C275" s="5"/>
      <c r="D275" s="5"/>
      <c r="F275" s="5"/>
      <c r="G275" s="5" t="s">
        <v>215</v>
      </c>
      <c r="H275" s="5"/>
      <c r="I275" s="5"/>
      <c r="J275" s="10"/>
    </row>
    <row r="276" spans="1:10" ht="15.75" customHeight="1">
      <c r="A276" s="62"/>
      <c r="B276" s="8"/>
      <c r="C276" s="8"/>
      <c r="D276" s="23"/>
      <c r="E276" s="23"/>
      <c r="F276" s="23"/>
      <c r="G276" s="58" t="s">
        <v>90</v>
      </c>
      <c r="H276" s="24"/>
      <c r="I276" s="10"/>
      <c r="J276" s="10"/>
    </row>
    <row r="277" spans="1:10" ht="15.75" customHeight="1">
      <c r="A277" s="67" t="s">
        <v>188</v>
      </c>
      <c r="B277" s="68" t="s">
        <v>30</v>
      </c>
      <c r="C277" s="68" t="s">
        <v>31</v>
      </c>
      <c r="D277" s="68" t="s">
        <v>32</v>
      </c>
      <c r="E277" s="68" t="s">
        <v>33</v>
      </c>
      <c r="F277" s="23"/>
      <c r="G277" s="24"/>
      <c r="H277" s="24"/>
      <c r="I277" s="10"/>
      <c r="J277" s="10"/>
    </row>
    <row r="278" spans="1:10" ht="15.75" customHeight="1">
      <c r="A278" s="3" t="s">
        <v>189</v>
      </c>
      <c r="B278" s="69">
        <v>0</v>
      </c>
      <c r="C278" s="69">
        <v>0</v>
      </c>
      <c r="D278" s="69">
        <v>0.142</v>
      </c>
      <c r="E278" s="69">
        <v>0.159</v>
      </c>
      <c r="F278" s="23"/>
      <c r="G278" s="24"/>
      <c r="H278" s="24"/>
      <c r="I278" s="10"/>
      <c r="J278" s="10"/>
    </row>
    <row r="279" spans="1:10" ht="15.75" customHeight="1">
      <c r="A279" s="62"/>
      <c r="B279" s="8"/>
      <c r="C279" s="8"/>
      <c r="D279" s="23"/>
      <c r="E279" s="23"/>
      <c r="F279" s="23"/>
      <c r="G279" s="24"/>
      <c r="H279" s="24"/>
      <c r="I279" s="10"/>
      <c r="J279" s="10"/>
    </row>
    <row r="280" spans="1:10" ht="15.75" customHeight="1">
      <c r="A280" s="62"/>
      <c r="B280" s="8"/>
      <c r="C280" s="8"/>
      <c r="D280" s="23"/>
      <c r="E280" s="23"/>
      <c r="F280" s="23"/>
      <c r="G280" s="24"/>
      <c r="H280" s="24"/>
      <c r="I280" s="10"/>
      <c r="J280" s="10"/>
    </row>
    <row r="281" spans="1:10" ht="15.75" customHeight="1">
      <c r="A281" s="62"/>
      <c r="B281" s="8"/>
      <c r="C281" s="8"/>
      <c r="D281" s="23"/>
      <c r="E281" s="23"/>
      <c r="F281" s="23"/>
      <c r="G281" s="24"/>
      <c r="H281" s="24"/>
      <c r="I281" s="10"/>
      <c r="J281" s="10"/>
    </row>
    <row r="282" spans="1:10" ht="15.75" customHeight="1">
      <c r="A282" s="62"/>
      <c r="B282" s="8"/>
      <c r="C282" s="8"/>
      <c r="D282" s="23"/>
      <c r="E282" s="23"/>
      <c r="F282" s="23"/>
      <c r="G282" s="24"/>
      <c r="H282" s="24"/>
      <c r="I282" s="10"/>
      <c r="J282" s="10"/>
    </row>
    <row r="283" spans="1:10" ht="15.75" customHeight="1">
      <c r="A283" s="62"/>
      <c r="B283" s="8"/>
      <c r="C283" s="8"/>
      <c r="D283" s="23"/>
      <c r="E283" s="23"/>
      <c r="F283" s="23"/>
      <c r="G283" s="24"/>
      <c r="H283" s="24"/>
      <c r="I283" s="10"/>
      <c r="J283" s="10"/>
    </row>
    <row r="284" spans="1:10" ht="15.75" customHeight="1">
      <c r="A284" s="62"/>
      <c r="B284" s="8"/>
      <c r="C284" s="8"/>
      <c r="D284" s="23"/>
      <c r="E284" s="23"/>
      <c r="F284" s="23"/>
      <c r="G284" s="24"/>
      <c r="H284" s="24"/>
      <c r="I284" s="10"/>
      <c r="J284" s="10"/>
    </row>
    <row r="285" spans="1:10" ht="15.75" customHeight="1">
      <c r="A285" s="62"/>
      <c r="B285" s="8"/>
      <c r="C285" s="8"/>
      <c r="D285" s="23"/>
      <c r="E285" s="23"/>
      <c r="F285" s="23"/>
      <c r="G285" s="24"/>
      <c r="H285" s="24"/>
      <c r="I285" s="10"/>
      <c r="J285" s="10"/>
    </row>
    <row r="286" spans="1:10" ht="15.75" customHeight="1">
      <c r="A286" s="67" t="s">
        <v>188</v>
      </c>
      <c r="B286" s="68" t="s">
        <v>30</v>
      </c>
      <c r="C286" s="68" t="s">
        <v>31</v>
      </c>
      <c r="D286" s="68" t="s">
        <v>32</v>
      </c>
      <c r="E286" s="68" t="s">
        <v>33</v>
      </c>
      <c r="F286" s="23"/>
      <c r="G286" s="24"/>
      <c r="H286" s="24"/>
      <c r="I286" s="10"/>
      <c r="J286" s="10"/>
    </row>
    <row r="287" spans="1:10" ht="30.75" customHeight="1">
      <c r="A287" s="39" t="s">
        <v>190</v>
      </c>
      <c r="B287" s="69">
        <v>0</v>
      </c>
      <c r="C287" s="69">
        <v>0</v>
      </c>
      <c r="D287" s="69">
        <v>0.529</v>
      </c>
      <c r="E287" s="69">
        <v>0.509</v>
      </c>
      <c r="F287" s="23"/>
      <c r="G287" s="24"/>
      <c r="H287" s="24"/>
      <c r="I287" s="10"/>
      <c r="J287" s="10"/>
    </row>
    <row r="288" spans="1:10" ht="15.75" customHeight="1">
      <c r="A288" s="62"/>
      <c r="B288" s="8"/>
      <c r="C288" s="8"/>
      <c r="D288" s="23"/>
      <c r="E288" s="23"/>
      <c r="F288" s="23"/>
      <c r="G288" s="24"/>
      <c r="H288" s="24"/>
      <c r="I288" s="10"/>
      <c r="J288" s="10"/>
    </row>
    <row r="289" spans="1:10" ht="15.75" customHeight="1">
      <c r="A289" s="62"/>
      <c r="B289" s="8"/>
      <c r="C289" s="8"/>
      <c r="D289" s="23"/>
      <c r="E289" s="23"/>
      <c r="F289" s="23"/>
      <c r="G289" s="24"/>
      <c r="H289" s="24"/>
      <c r="I289" s="10"/>
      <c r="J289" s="10"/>
    </row>
    <row r="290" spans="1:10" ht="15.75" customHeight="1">
      <c r="A290" s="62"/>
      <c r="B290" s="8"/>
      <c r="C290" s="8"/>
      <c r="D290" s="23"/>
      <c r="E290" s="23"/>
      <c r="F290" s="23"/>
      <c r="G290" s="24"/>
      <c r="H290" s="24"/>
      <c r="I290" s="10"/>
      <c r="J290" s="10"/>
    </row>
    <row r="291" spans="1:10" ht="15.75" customHeight="1">
      <c r="A291" s="62"/>
      <c r="B291" s="8"/>
      <c r="C291" s="8"/>
      <c r="D291" s="23"/>
      <c r="E291" s="23"/>
      <c r="F291" s="23"/>
      <c r="G291" s="24"/>
      <c r="H291" s="24"/>
      <c r="I291" s="10"/>
      <c r="J291" s="10"/>
    </row>
    <row r="292" spans="1:10" ht="15.75" customHeight="1">
      <c r="A292" s="62"/>
      <c r="B292" s="8"/>
      <c r="C292" s="8"/>
      <c r="D292" s="23"/>
      <c r="E292" s="23"/>
      <c r="F292" s="23"/>
      <c r="G292" s="24"/>
      <c r="H292" s="24"/>
      <c r="I292" s="10"/>
      <c r="J292" s="10"/>
    </row>
    <row r="293" spans="1:10" ht="15.75" customHeight="1">
      <c r="A293" s="62"/>
      <c r="B293" s="8"/>
      <c r="C293" s="8"/>
      <c r="D293" s="23"/>
      <c r="E293" s="23"/>
      <c r="F293" s="23"/>
      <c r="G293" s="24"/>
      <c r="H293" s="24"/>
      <c r="I293" s="10"/>
      <c r="J293" s="10"/>
    </row>
    <row r="294" spans="1:10" ht="15.75" customHeight="1">
      <c r="A294" s="62"/>
      <c r="B294" s="8"/>
      <c r="C294" s="8"/>
      <c r="D294" s="23"/>
      <c r="E294" s="23"/>
      <c r="F294" s="23"/>
      <c r="G294" s="24"/>
      <c r="H294" s="24"/>
      <c r="I294" s="10"/>
      <c r="J294" s="10"/>
    </row>
    <row r="295" spans="1:10" ht="15.75" customHeight="1">
      <c r="A295" s="62"/>
      <c r="B295" s="8"/>
      <c r="C295" s="8"/>
      <c r="D295" s="23"/>
      <c r="E295" s="23"/>
      <c r="F295" s="23"/>
      <c r="G295" s="24"/>
      <c r="H295" s="24"/>
      <c r="I295" s="10"/>
      <c r="J295" s="10"/>
    </row>
    <row r="296" spans="1:10" ht="15.75" customHeight="1">
      <c r="A296" s="62"/>
      <c r="B296" s="8"/>
      <c r="C296" s="8"/>
      <c r="D296" s="23"/>
      <c r="E296" s="23"/>
      <c r="F296" s="23"/>
      <c r="G296" s="24"/>
      <c r="H296" s="24"/>
      <c r="I296" s="10"/>
      <c r="J296" s="10"/>
    </row>
    <row r="297" spans="1:10" ht="15.75" customHeight="1">
      <c r="A297" s="62"/>
      <c r="B297" s="8"/>
      <c r="C297" s="8"/>
      <c r="D297" s="23"/>
      <c r="E297" s="23"/>
      <c r="F297" s="23"/>
      <c r="G297" s="24"/>
      <c r="H297" s="24"/>
      <c r="I297" s="10"/>
      <c r="J297" s="10"/>
    </row>
    <row r="298" spans="1:10" ht="15.75" customHeight="1">
      <c r="A298" s="62"/>
      <c r="B298" s="8"/>
      <c r="C298" s="8"/>
      <c r="D298" s="23"/>
      <c r="E298" s="23"/>
      <c r="F298" s="23"/>
      <c r="G298" s="24"/>
      <c r="H298" s="24"/>
      <c r="I298" s="10"/>
      <c r="J298" s="10"/>
    </row>
    <row r="299" spans="1:10" ht="15.75" customHeight="1">
      <c r="A299" s="67" t="s">
        <v>188</v>
      </c>
      <c r="B299" s="68" t="s">
        <v>30</v>
      </c>
      <c r="C299" s="68" t="s">
        <v>31</v>
      </c>
      <c r="D299" s="68" t="s">
        <v>32</v>
      </c>
      <c r="E299" s="68" t="s">
        <v>33</v>
      </c>
      <c r="F299" s="23"/>
      <c r="G299" s="24"/>
      <c r="H299" s="24"/>
      <c r="I299" s="10"/>
      <c r="J299" s="10"/>
    </row>
    <row r="300" spans="1:10" ht="15.75" customHeight="1">
      <c r="A300" s="3" t="s">
        <v>191</v>
      </c>
      <c r="B300" s="69">
        <v>0</v>
      </c>
      <c r="C300" s="69">
        <v>0</v>
      </c>
      <c r="D300" s="69">
        <v>0.304</v>
      </c>
      <c r="E300" s="69">
        <v>0.317</v>
      </c>
      <c r="F300" s="23"/>
      <c r="G300" s="24"/>
      <c r="H300" s="24"/>
      <c r="I300" s="10"/>
      <c r="J300" s="10"/>
    </row>
    <row r="301" spans="1:10" ht="15.75" customHeight="1">
      <c r="A301" s="62"/>
      <c r="B301" s="8"/>
      <c r="C301" s="8"/>
      <c r="D301" s="23"/>
      <c r="E301" s="23"/>
      <c r="F301" s="23"/>
      <c r="G301" s="24"/>
      <c r="H301" s="24"/>
      <c r="I301" s="10"/>
      <c r="J301" s="10"/>
    </row>
    <row r="302" spans="1:10" ht="15.75" customHeight="1">
      <c r="A302" s="62"/>
      <c r="B302" s="8"/>
      <c r="C302" s="8"/>
      <c r="D302" s="23"/>
      <c r="E302" s="23"/>
      <c r="F302" s="23"/>
      <c r="G302" s="24"/>
      <c r="H302" s="24"/>
      <c r="I302" s="10"/>
      <c r="J302" s="10"/>
    </row>
    <row r="303" spans="1:10" ht="15.75" customHeight="1">
      <c r="A303" s="62"/>
      <c r="B303" s="8"/>
      <c r="C303" s="8"/>
      <c r="D303" s="23"/>
      <c r="E303" s="23"/>
      <c r="F303" s="23"/>
      <c r="G303" s="24"/>
      <c r="H303" s="24"/>
      <c r="I303" s="10"/>
      <c r="J303" s="10"/>
    </row>
    <row r="304" spans="1:10" ht="15.75" customHeight="1">
      <c r="A304" s="62"/>
      <c r="B304" s="8"/>
      <c r="C304" s="8"/>
      <c r="D304" s="23"/>
      <c r="E304" s="23"/>
      <c r="F304" s="23"/>
      <c r="G304" s="24"/>
      <c r="H304" s="24"/>
      <c r="I304" s="10"/>
      <c r="J304" s="10"/>
    </row>
    <row r="305" spans="1:10" ht="15.75" customHeight="1">
      <c r="A305" s="62"/>
      <c r="B305" s="8"/>
      <c r="C305" s="8"/>
      <c r="D305" s="23"/>
      <c r="E305" s="23"/>
      <c r="F305" s="23"/>
      <c r="G305" s="24"/>
      <c r="H305" s="24"/>
      <c r="I305" s="10"/>
      <c r="J305" s="10"/>
    </row>
    <row r="306" spans="1:10" ht="15.75" customHeight="1">
      <c r="A306" s="62"/>
      <c r="B306" s="8"/>
      <c r="C306" s="8"/>
      <c r="D306" s="23"/>
      <c r="E306" s="23"/>
      <c r="F306" s="23"/>
      <c r="G306" s="24"/>
      <c r="H306" s="24"/>
      <c r="I306" s="10"/>
      <c r="J306" s="10"/>
    </row>
    <row r="307" spans="1:10" ht="15.75" customHeight="1">
      <c r="A307" s="62"/>
      <c r="B307" s="8"/>
      <c r="C307" s="8"/>
      <c r="D307" s="23"/>
      <c r="E307" s="23"/>
      <c r="F307" s="23"/>
      <c r="G307" s="24"/>
      <c r="H307" s="24"/>
      <c r="I307" s="10"/>
      <c r="J307" s="10"/>
    </row>
    <row r="308" spans="1:10" ht="15.75" customHeight="1">
      <c r="A308" s="62"/>
      <c r="B308" s="8"/>
      <c r="C308" s="8"/>
      <c r="D308" s="23"/>
      <c r="E308" s="23"/>
      <c r="F308" s="23"/>
      <c r="G308" s="24"/>
      <c r="H308" s="24"/>
      <c r="I308" s="10"/>
      <c r="J308" s="10"/>
    </row>
    <row r="309" spans="1:10" ht="15.75" customHeight="1">
      <c r="A309" s="62"/>
      <c r="B309" s="8"/>
      <c r="C309" s="8"/>
      <c r="D309" s="23"/>
      <c r="E309" s="23"/>
      <c r="F309" s="23"/>
      <c r="G309" s="24"/>
      <c r="H309" s="24"/>
      <c r="I309" s="10"/>
      <c r="J309" s="10"/>
    </row>
    <row r="310" spans="1:10" ht="15.75" customHeight="1">
      <c r="A310" s="67" t="s">
        <v>188</v>
      </c>
      <c r="B310" s="68" t="s">
        <v>30</v>
      </c>
      <c r="C310" s="68" t="s">
        <v>31</v>
      </c>
      <c r="D310" s="68" t="s">
        <v>32</v>
      </c>
      <c r="E310" s="68" t="s">
        <v>33</v>
      </c>
      <c r="F310" s="23"/>
      <c r="G310" s="24"/>
      <c r="H310" s="24"/>
      <c r="I310" s="10"/>
      <c r="J310" s="10"/>
    </row>
    <row r="311" spans="1:10" ht="33" customHeight="1">
      <c r="A311" s="39" t="s">
        <v>192</v>
      </c>
      <c r="B311" s="69">
        <v>0</v>
      </c>
      <c r="C311" s="69">
        <v>0</v>
      </c>
      <c r="D311" s="69">
        <v>0.193</v>
      </c>
      <c r="E311" s="69">
        <v>0.223</v>
      </c>
      <c r="F311" s="23"/>
      <c r="G311" s="24"/>
      <c r="H311" s="24"/>
      <c r="I311" s="10"/>
      <c r="J311" s="10"/>
    </row>
    <row r="312" spans="1:10" ht="15.75" customHeight="1">
      <c r="A312" s="62"/>
      <c r="B312" s="8"/>
      <c r="C312" s="8"/>
      <c r="D312" s="23"/>
      <c r="E312" s="23"/>
      <c r="F312" s="23"/>
      <c r="G312" s="24"/>
      <c r="H312" s="24"/>
      <c r="I312" s="10"/>
      <c r="J312" s="10"/>
    </row>
    <row r="313" spans="1:10" ht="15.75" customHeight="1">
      <c r="A313" s="62"/>
      <c r="B313" s="8"/>
      <c r="C313" s="8"/>
      <c r="D313" s="23"/>
      <c r="E313" s="23"/>
      <c r="F313" s="23"/>
      <c r="G313" s="24"/>
      <c r="H313" s="24"/>
      <c r="I313" s="10"/>
      <c r="J313" s="10"/>
    </row>
    <row r="314" spans="1:10" ht="15.75" customHeight="1">
      <c r="A314" s="62"/>
      <c r="B314" s="8"/>
      <c r="C314" s="8"/>
      <c r="D314" s="23"/>
      <c r="E314" s="23"/>
      <c r="F314" s="23"/>
      <c r="G314" s="24"/>
      <c r="H314" s="24"/>
      <c r="I314" s="10"/>
      <c r="J314" s="10"/>
    </row>
    <row r="315" spans="1:10" ht="15.75" customHeight="1">
      <c r="A315" s="62"/>
      <c r="B315" s="8"/>
      <c r="C315" s="8"/>
      <c r="D315" s="23"/>
      <c r="E315" s="23"/>
      <c r="F315" s="23"/>
      <c r="G315" s="24"/>
      <c r="H315" s="24"/>
      <c r="I315" s="10"/>
      <c r="J315" s="10"/>
    </row>
    <row r="316" spans="1:10" ht="15.75" customHeight="1">
      <c r="A316" s="62"/>
      <c r="B316" s="8"/>
      <c r="C316" s="8"/>
      <c r="D316" s="23"/>
      <c r="E316" s="23"/>
      <c r="F316" s="23"/>
      <c r="G316" s="24"/>
      <c r="H316" s="24"/>
      <c r="I316" s="10"/>
      <c r="J316" s="10"/>
    </row>
    <row r="317" spans="1:10" ht="15.75" customHeight="1">
      <c r="A317" s="62"/>
      <c r="B317" s="8"/>
      <c r="C317" s="8"/>
      <c r="D317" s="23"/>
      <c r="E317" s="23"/>
      <c r="F317" s="23"/>
      <c r="G317" s="24"/>
      <c r="H317" s="24"/>
      <c r="I317" s="10"/>
      <c r="J317" s="10"/>
    </row>
    <row r="318" spans="1:10" ht="15.75" customHeight="1">
      <c r="A318" s="62"/>
      <c r="B318" s="8"/>
      <c r="C318" s="8"/>
      <c r="D318" s="23"/>
      <c r="E318" s="23"/>
      <c r="F318" s="23"/>
      <c r="G318" s="24"/>
      <c r="H318" s="24"/>
      <c r="I318" s="10"/>
      <c r="J318" s="10"/>
    </row>
    <row r="319" spans="1:10" ht="15.75" customHeight="1">
      <c r="A319" s="62"/>
      <c r="B319" s="8"/>
      <c r="C319" s="8"/>
      <c r="D319" s="23"/>
      <c r="E319" s="23"/>
      <c r="F319" s="23"/>
      <c r="G319" s="24"/>
      <c r="H319" s="24"/>
      <c r="I319" s="10"/>
      <c r="J319" s="10"/>
    </row>
    <row r="320" spans="1:10" ht="15.75" customHeight="1">
      <c r="A320" s="62"/>
      <c r="B320" s="8"/>
      <c r="C320" s="8"/>
      <c r="D320" s="23"/>
      <c r="E320" s="23"/>
      <c r="F320" s="23"/>
      <c r="G320" s="24"/>
      <c r="H320" s="24"/>
      <c r="I320" s="10"/>
      <c r="J320" s="10"/>
    </row>
    <row r="321" spans="1:10" ht="15.75" customHeight="1">
      <c r="A321" s="63" t="str">
        <f>+A2</f>
        <v>Defense Health Program</v>
      </c>
      <c r="B321" s="64"/>
      <c r="C321" s="64"/>
      <c r="D321" s="65"/>
      <c r="E321" s="65"/>
      <c r="F321" s="65"/>
      <c r="G321" s="66"/>
      <c r="H321" s="66"/>
      <c r="I321" s="2"/>
      <c r="J321" s="10"/>
    </row>
    <row r="322" spans="1:10" ht="15.75" customHeight="1">
      <c r="A322" s="1" t="str">
        <f>+A3</f>
        <v>Fiscal Year 2006/FY 2007 Budget Estimates</v>
      </c>
      <c r="B322" s="2"/>
      <c r="C322" s="2"/>
      <c r="D322" s="2"/>
      <c r="E322" s="2"/>
      <c r="F322" s="2"/>
      <c r="G322" s="2"/>
      <c r="H322" s="2"/>
      <c r="I322" s="2"/>
      <c r="J322" s="10"/>
    </row>
    <row r="323" spans="1:10" ht="15.75" customHeight="1">
      <c r="A323" s="1" t="str">
        <f>+A271</f>
        <v>Exhibit R-2a, DHP Project Justification</v>
      </c>
      <c r="B323" s="2"/>
      <c r="C323" s="2"/>
      <c r="D323" s="2"/>
      <c r="E323" s="2"/>
      <c r="F323" s="2"/>
      <c r="G323" s="2"/>
      <c r="H323" s="2"/>
      <c r="I323" s="2"/>
      <c r="J323" s="10"/>
    </row>
    <row r="324" spans="1:10" ht="15.75" customHeight="1">
      <c r="A324" s="1" t="s">
        <v>11</v>
      </c>
      <c r="B324" s="2"/>
      <c r="C324" s="2"/>
      <c r="D324" s="2"/>
      <c r="E324" s="2"/>
      <c r="F324" s="2"/>
      <c r="G324" s="2"/>
      <c r="H324" s="2"/>
      <c r="I324" s="2"/>
      <c r="J324" s="10"/>
    </row>
    <row r="325" spans="1:10" ht="15.75" customHeight="1">
      <c r="A325" s="4"/>
      <c r="B325" s="4"/>
      <c r="C325" s="4"/>
      <c r="D325" s="4"/>
      <c r="E325" s="4"/>
      <c r="F325" s="4"/>
      <c r="G325" s="5" t="s">
        <v>100</v>
      </c>
      <c r="J325" s="10"/>
    </row>
    <row r="326" spans="1:10" ht="15.75" customHeight="1">
      <c r="A326" s="5" t="s">
        <v>3</v>
      </c>
      <c r="B326" s="5"/>
      <c r="C326" s="5"/>
      <c r="D326" s="5"/>
      <c r="F326" s="5"/>
      <c r="G326" s="5" t="s">
        <v>231</v>
      </c>
      <c r="H326" s="5"/>
      <c r="I326" s="5"/>
      <c r="J326" s="10"/>
    </row>
    <row r="327" spans="1:10" ht="15.75" customHeight="1">
      <c r="A327" s="5" t="s">
        <v>72</v>
      </c>
      <c r="B327" s="5"/>
      <c r="C327" s="5"/>
      <c r="D327" s="5"/>
      <c r="F327" s="5"/>
      <c r="G327" s="5" t="s">
        <v>215</v>
      </c>
      <c r="H327" s="5"/>
      <c r="I327" s="5"/>
      <c r="J327" s="10"/>
    </row>
    <row r="328" spans="1:10" ht="15.75" customHeight="1">
      <c r="A328" s="62"/>
      <c r="B328" s="8"/>
      <c r="C328" s="8"/>
      <c r="D328" s="23"/>
      <c r="E328" s="23"/>
      <c r="F328" s="23"/>
      <c r="G328" s="58" t="s">
        <v>90</v>
      </c>
      <c r="H328" s="24"/>
      <c r="I328" s="10"/>
      <c r="J328" s="10"/>
    </row>
    <row r="329" spans="1:10" ht="15.75" customHeight="1">
      <c r="A329" s="62"/>
      <c r="F329" s="23"/>
      <c r="G329" s="24"/>
      <c r="H329" s="24"/>
      <c r="I329" s="10"/>
      <c r="J329" s="10"/>
    </row>
    <row r="330" spans="1:10" ht="15.75" customHeight="1">
      <c r="A330" s="5" t="s">
        <v>209</v>
      </c>
      <c r="F330" s="23"/>
      <c r="G330" s="24"/>
      <c r="H330" s="24"/>
      <c r="I330" s="10"/>
      <c r="J330" s="10"/>
    </row>
    <row r="331" spans="6:10" ht="15.75" customHeight="1">
      <c r="F331" s="23"/>
      <c r="G331" s="24"/>
      <c r="H331" s="24"/>
      <c r="I331" s="10"/>
      <c r="J331" s="10"/>
    </row>
    <row r="332" spans="1:10" ht="15.75" customHeight="1">
      <c r="A332" s="5" t="s">
        <v>210</v>
      </c>
      <c r="F332" s="23"/>
      <c r="G332" s="24"/>
      <c r="H332" s="24"/>
      <c r="I332" s="10"/>
      <c r="J332" s="10"/>
    </row>
    <row r="333" spans="6:10" ht="15.75" customHeight="1">
      <c r="F333" s="23"/>
      <c r="G333" s="24"/>
      <c r="H333" s="24"/>
      <c r="I333" s="10"/>
      <c r="J333" s="10"/>
    </row>
    <row r="334" spans="1:10" ht="15.75" customHeight="1">
      <c r="A334" s="5" t="s">
        <v>211</v>
      </c>
      <c r="F334" s="23"/>
      <c r="G334" s="24"/>
      <c r="H334" s="24"/>
      <c r="I334" s="10"/>
      <c r="J334" s="10"/>
    </row>
    <row r="335" spans="1:10" ht="15.75" customHeight="1">
      <c r="A335" s="62"/>
      <c r="F335" s="23"/>
      <c r="G335" s="24"/>
      <c r="H335" s="24"/>
      <c r="I335" s="10"/>
      <c r="J335" s="10"/>
    </row>
    <row r="336" spans="1:10" ht="15.75" customHeight="1">
      <c r="A336" s="1" t="s">
        <v>11</v>
      </c>
      <c r="B336" s="2"/>
      <c r="C336" s="2"/>
      <c r="D336" s="2"/>
      <c r="E336" s="2"/>
      <c r="F336" s="2"/>
      <c r="G336" s="2"/>
      <c r="H336" s="2"/>
      <c r="I336" s="2"/>
      <c r="J336" s="10"/>
    </row>
    <row r="337" spans="1:10" ht="15.75" customHeight="1">
      <c r="A337" s="1" t="s">
        <v>0</v>
      </c>
      <c r="B337" s="2"/>
      <c r="C337" s="2"/>
      <c r="D337" s="2"/>
      <c r="E337" s="2"/>
      <c r="F337" s="2"/>
      <c r="G337" s="2"/>
      <c r="H337" s="2"/>
      <c r="I337" s="2"/>
      <c r="J337" s="10"/>
    </row>
    <row r="338" spans="1:10" ht="15.75" customHeight="1">
      <c r="A338" s="1" t="s">
        <v>98</v>
      </c>
      <c r="B338" s="2"/>
      <c r="C338" s="2"/>
      <c r="D338" s="2"/>
      <c r="E338" s="2"/>
      <c r="F338" s="2"/>
      <c r="G338" s="2"/>
      <c r="H338" s="2"/>
      <c r="I338" s="2"/>
      <c r="J338" s="10"/>
    </row>
    <row r="339" spans="1:10" ht="15.75" customHeight="1">
      <c r="A339" s="1" t="s">
        <v>99</v>
      </c>
      <c r="B339" s="2"/>
      <c r="C339" s="2"/>
      <c r="D339" s="2"/>
      <c r="E339" s="2"/>
      <c r="F339" s="2"/>
      <c r="G339" s="2"/>
      <c r="H339" s="2"/>
      <c r="I339" s="2"/>
      <c r="J339" s="10"/>
    </row>
    <row r="340" spans="1:10" ht="15.75" customHeight="1">
      <c r="A340" s="4"/>
      <c r="B340" s="4"/>
      <c r="C340" s="4"/>
      <c r="D340" s="4"/>
      <c r="E340" s="4"/>
      <c r="F340" s="4"/>
      <c r="G340" s="5" t="s">
        <v>100</v>
      </c>
      <c r="J340" s="10"/>
    </row>
    <row r="341" spans="1:10" ht="15.75" customHeight="1">
      <c r="A341" s="5" t="s">
        <v>3</v>
      </c>
      <c r="B341" s="5"/>
      <c r="C341" s="5"/>
      <c r="D341" s="5"/>
      <c r="F341" s="5"/>
      <c r="G341" s="5" t="s">
        <v>232</v>
      </c>
      <c r="H341" s="5"/>
      <c r="I341" s="5"/>
      <c r="J341" s="10"/>
    </row>
    <row r="342" spans="1:10" ht="15.75" customHeight="1">
      <c r="A342" s="5" t="s">
        <v>72</v>
      </c>
      <c r="B342" s="5"/>
      <c r="C342" s="5"/>
      <c r="D342" s="5"/>
      <c r="F342" s="5"/>
      <c r="G342" s="5" t="s">
        <v>218</v>
      </c>
      <c r="H342" s="5"/>
      <c r="I342" s="5"/>
      <c r="J342" s="10"/>
    </row>
    <row r="343" spans="1:10" ht="15.75" customHeight="1">
      <c r="A343" s="5"/>
      <c r="B343" s="5"/>
      <c r="C343" s="5"/>
      <c r="D343" s="5"/>
      <c r="F343" s="5"/>
      <c r="G343" s="5" t="s">
        <v>220</v>
      </c>
      <c r="H343" s="5"/>
      <c r="I343" s="5"/>
      <c r="J343" s="10"/>
    </row>
    <row r="344" spans="1:10" ht="15.75" customHeight="1">
      <c r="A344" s="5"/>
      <c r="B344" s="5"/>
      <c r="C344" s="5"/>
      <c r="D344" s="5"/>
      <c r="F344" s="5"/>
      <c r="G344" s="5"/>
      <c r="H344" s="5"/>
      <c r="I344" s="5"/>
      <c r="J344" s="10"/>
    </row>
    <row r="345" spans="1:10" ht="15.75" customHeight="1">
      <c r="A345" s="5" t="s">
        <v>1</v>
      </c>
      <c r="B345" s="12" t="s">
        <v>30</v>
      </c>
      <c r="C345" s="12" t="s">
        <v>31</v>
      </c>
      <c r="D345" s="12" t="s">
        <v>32</v>
      </c>
      <c r="E345" s="12" t="s">
        <v>33</v>
      </c>
      <c r="F345" s="12" t="s">
        <v>34</v>
      </c>
      <c r="G345" s="12" t="s">
        <v>35</v>
      </c>
      <c r="H345" s="12" t="s">
        <v>76</v>
      </c>
      <c r="I345" s="12" t="s">
        <v>94</v>
      </c>
      <c r="J345" s="10"/>
    </row>
    <row r="346" spans="2:10" ht="15.75" customHeight="1">
      <c r="B346" s="14" t="s">
        <v>102</v>
      </c>
      <c r="C346" s="14" t="s">
        <v>37</v>
      </c>
      <c r="D346" s="14" t="s">
        <v>37</v>
      </c>
      <c r="E346" s="14" t="s">
        <v>37</v>
      </c>
      <c r="F346" s="14" t="s">
        <v>37</v>
      </c>
      <c r="G346" s="14" t="s">
        <v>37</v>
      </c>
      <c r="H346" s="14" t="s">
        <v>37</v>
      </c>
      <c r="I346" s="14" t="s">
        <v>37</v>
      </c>
      <c r="J346" s="10"/>
    </row>
    <row r="347" spans="1:10" ht="15.75" customHeight="1">
      <c r="A347" s="5"/>
      <c r="B347" s="14"/>
      <c r="C347" s="14"/>
      <c r="D347" s="14"/>
      <c r="E347" s="14"/>
      <c r="F347" s="14"/>
      <c r="G347" s="14"/>
      <c r="H347" s="14"/>
      <c r="I347" s="14"/>
      <c r="J347" s="10"/>
    </row>
    <row r="348" spans="1:10" ht="15.75" customHeight="1">
      <c r="A348" s="48" t="s">
        <v>219</v>
      </c>
      <c r="B348" s="49">
        <f aca="true" t="shared" si="2" ref="B348:I348">+B349</f>
        <v>0</v>
      </c>
      <c r="C348" s="49">
        <f t="shared" si="2"/>
        <v>0</v>
      </c>
      <c r="D348" s="49">
        <f t="shared" si="2"/>
        <v>0.783</v>
      </c>
      <c r="E348" s="49">
        <f t="shared" si="2"/>
        <v>0.799</v>
      </c>
      <c r="F348" s="49">
        <f t="shared" si="2"/>
        <v>0.817</v>
      </c>
      <c r="G348" s="49">
        <f t="shared" si="2"/>
        <v>0.836</v>
      </c>
      <c r="H348" s="49">
        <f t="shared" si="2"/>
        <v>0.737</v>
      </c>
      <c r="I348" s="49">
        <f t="shared" si="2"/>
        <v>0.752</v>
      </c>
      <c r="J348" s="10"/>
    </row>
    <row r="349" spans="1:10" ht="15.75" customHeight="1">
      <c r="A349" s="50" t="s">
        <v>193</v>
      </c>
      <c r="B349" s="49">
        <v>0</v>
      </c>
      <c r="C349" s="49">
        <v>0</v>
      </c>
      <c r="D349" s="49">
        <v>0.783</v>
      </c>
      <c r="E349" s="49">
        <v>0.799</v>
      </c>
      <c r="F349" s="49">
        <v>0.817</v>
      </c>
      <c r="G349" s="49">
        <v>0.836</v>
      </c>
      <c r="H349" s="49">
        <v>0.737</v>
      </c>
      <c r="I349" s="49">
        <v>0.752</v>
      </c>
      <c r="J349" s="10"/>
    </row>
    <row r="350" spans="1:10" ht="15.75" customHeight="1">
      <c r="A350" s="15"/>
      <c r="B350" s="49"/>
      <c r="C350" s="51"/>
      <c r="D350" s="51"/>
      <c r="E350" s="51"/>
      <c r="F350" s="51"/>
      <c r="G350" s="51"/>
      <c r="H350" s="51"/>
      <c r="I350" s="51"/>
      <c r="J350" s="10"/>
    </row>
    <row r="351" spans="1:10" ht="15.75" customHeight="1">
      <c r="A351" s="16" t="s">
        <v>10</v>
      </c>
      <c r="B351" s="49"/>
      <c r="C351" s="49"/>
      <c r="D351" s="49"/>
      <c r="E351" s="49"/>
      <c r="F351" s="51"/>
      <c r="G351" s="51"/>
      <c r="H351" s="51"/>
      <c r="I351" s="51"/>
      <c r="J351" s="10"/>
    </row>
    <row r="352" spans="1:10" ht="15.75" customHeight="1">
      <c r="A352" s="62"/>
      <c r="B352" s="8"/>
      <c r="C352" s="8"/>
      <c r="D352" s="23"/>
      <c r="E352" s="23"/>
      <c r="F352" s="23"/>
      <c r="G352" s="24"/>
      <c r="H352" s="24"/>
      <c r="I352" s="10"/>
      <c r="J352" s="10"/>
    </row>
    <row r="353" spans="1:10" ht="15.75" customHeight="1">
      <c r="A353" s="62"/>
      <c r="B353" s="8"/>
      <c r="C353" s="8"/>
      <c r="D353" s="23"/>
      <c r="E353" s="23"/>
      <c r="F353" s="23"/>
      <c r="G353" s="24"/>
      <c r="H353" s="24"/>
      <c r="I353" s="10"/>
      <c r="J353" s="10"/>
    </row>
    <row r="354" spans="1:10" ht="15.75" customHeight="1">
      <c r="A354" s="62"/>
      <c r="B354" s="8"/>
      <c r="C354" s="8"/>
      <c r="D354" s="23"/>
      <c r="E354" s="23"/>
      <c r="F354" s="23"/>
      <c r="G354" s="24"/>
      <c r="H354" s="24"/>
      <c r="I354" s="10"/>
      <c r="J354" s="10"/>
    </row>
    <row r="355" spans="1:10" ht="15.75" customHeight="1">
      <c r="A355" s="62"/>
      <c r="B355" s="8"/>
      <c r="C355" s="8"/>
      <c r="D355" s="23"/>
      <c r="E355" s="23"/>
      <c r="F355" s="23"/>
      <c r="G355" s="24"/>
      <c r="H355" s="24"/>
      <c r="I355" s="10"/>
      <c r="J355" s="10"/>
    </row>
    <row r="356" spans="1:10" ht="15.75" customHeight="1">
      <c r="A356" s="62"/>
      <c r="B356" s="8"/>
      <c r="C356" s="8"/>
      <c r="D356" s="23"/>
      <c r="E356" s="23"/>
      <c r="F356" s="23"/>
      <c r="G356" s="24"/>
      <c r="H356" s="24"/>
      <c r="I356" s="10"/>
      <c r="J356" s="10"/>
    </row>
    <row r="357" spans="1:10" ht="15.75" customHeight="1">
      <c r="A357" s="62"/>
      <c r="B357" s="8"/>
      <c r="C357" s="8"/>
      <c r="D357" s="23"/>
      <c r="E357" s="23"/>
      <c r="F357" s="23"/>
      <c r="G357" s="24"/>
      <c r="H357" s="24"/>
      <c r="I357" s="10"/>
      <c r="J357" s="10"/>
    </row>
    <row r="358" spans="1:10" ht="15.75" customHeight="1">
      <c r="A358" s="62"/>
      <c r="B358" s="8"/>
      <c r="C358" s="8"/>
      <c r="D358" s="23"/>
      <c r="E358" s="23"/>
      <c r="F358" s="23"/>
      <c r="G358" s="24"/>
      <c r="H358" s="24"/>
      <c r="I358" s="10"/>
      <c r="J358" s="10"/>
    </row>
    <row r="359" spans="1:10" ht="15.75" customHeight="1">
      <c r="A359" s="62"/>
      <c r="B359" s="8"/>
      <c r="C359" s="8"/>
      <c r="D359" s="23"/>
      <c r="E359" s="23"/>
      <c r="F359" s="23"/>
      <c r="G359" s="24"/>
      <c r="H359" s="24"/>
      <c r="I359" s="10"/>
      <c r="J359" s="10"/>
    </row>
    <row r="360" spans="1:10" ht="15.75" customHeight="1">
      <c r="A360" s="62"/>
      <c r="B360" s="8"/>
      <c r="C360" s="8"/>
      <c r="D360" s="23"/>
      <c r="E360" s="23"/>
      <c r="F360" s="23"/>
      <c r="G360" s="24"/>
      <c r="H360" s="24"/>
      <c r="I360" s="10"/>
      <c r="J360" s="10"/>
    </row>
    <row r="361" spans="1:10" ht="15.75" customHeight="1">
      <c r="A361" s="62"/>
      <c r="B361" s="8"/>
      <c r="C361" s="8"/>
      <c r="D361" s="23"/>
      <c r="E361" s="23"/>
      <c r="F361" s="23"/>
      <c r="G361" s="24"/>
      <c r="H361" s="24"/>
      <c r="I361" s="10"/>
      <c r="J361" s="10"/>
    </row>
    <row r="362" spans="1:10" ht="15.75" customHeight="1">
      <c r="A362" s="62"/>
      <c r="B362" s="8"/>
      <c r="C362" s="8"/>
      <c r="D362" s="23"/>
      <c r="E362" s="23"/>
      <c r="F362" s="23"/>
      <c r="G362" s="24"/>
      <c r="H362" s="24"/>
      <c r="I362" s="10"/>
      <c r="J362" s="10"/>
    </row>
    <row r="363" spans="1:10" ht="15.75" customHeight="1">
      <c r="A363" s="16" t="s">
        <v>7</v>
      </c>
      <c r="B363" s="25"/>
      <c r="C363" s="25"/>
      <c r="D363" s="25"/>
      <c r="E363" s="25"/>
      <c r="F363" s="25"/>
      <c r="G363" s="25"/>
      <c r="H363" s="24"/>
      <c r="I363" s="10"/>
      <c r="J363" s="10"/>
    </row>
    <row r="364" spans="1:10" ht="15.75" customHeight="1">
      <c r="A364" s="5" t="s">
        <v>1</v>
      </c>
      <c r="B364" s="12" t="s">
        <v>30</v>
      </c>
      <c r="C364" s="12" t="s">
        <v>31</v>
      </c>
      <c r="D364" s="12" t="s">
        <v>32</v>
      </c>
      <c r="E364" s="12" t="s">
        <v>33</v>
      </c>
      <c r="F364" s="52" t="s">
        <v>104</v>
      </c>
      <c r="G364" s="52" t="s">
        <v>104</v>
      </c>
      <c r="H364" s="24"/>
      <c r="I364" s="10"/>
      <c r="J364" s="10"/>
    </row>
    <row r="365" spans="1:10" ht="15.75" customHeight="1">
      <c r="A365" s="5"/>
      <c r="B365" s="14" t="s">
        <v>102</v>
      </c>
      <c r="C365" s="14" t="s">
        <v>37</v>
      </c>
      <c r="D365" s="14" t="s">
        <v>37</v>
      </c>
      <c r="E365" s="14" t="s">
        <v>37</v>
      </c>
      <c r="F365" s="53" t="s">
        <v>104</v>
      </c>
      <c r="G365" s="53" t="s">
        <v>104</v>
      </c>
      <c r="H365" s="24"/>
      <c r="I365" s="10"/>
      <c r="J365" s="10"/>
    </row>
    <row r="366" spans="1:10" ht="15.75" customHeight="1">
      <c r="A366" s="5"/>
      <c r="B366" s="14"/>
      <c r="C366" s="14"/>
      <c r="D366" s="14"/>
      <c r="E366" s="14"/>
      <c r="F366" s="53"/>
      <c r="G366" s="53"/>
      <c r="H366" s="24"/>
      <c r="I366" s="10"/>
      <c r="J366" s="10"/>
    </row>
    <row r="367" spans="1:10" ht="15.75" customHeight="1">
      <c r="A367" s="34" t="s">
        <v>172</v>
      </c>
      <c r="B367" s="51">
        <v>0</v>
      </c>
      <c r="C367" s="51">
        <v>0</v>
      </c>
      <c r="D367" s="51">
        <v>0</v>
      </c>
      <c r="E367" s="51">
        <v>0</v>
      </c>
      <c r="F367" s="14"/>
      <c r="G367" s="14"/>
      <c r="H367" s="24"/>
      <c r="I367" s="10"/>
      <c r="J367" s="10"/>
    </row>
    <row r="368" spans="1:10" ht="15.75" customHeight="1">
      <c r="A368" s="15" t="s">
        <v>173</v>
      </c>
      <c r="B368" s="51">
        <f>+B367+B370</f>
        <v>0</v>
      </c>
      <c r="C368" s="51">
        <f>+C367+C370</f>
        <v>0</v>
      </c>
      <c r="D368" s="51">
        <f>+D367+D370</f>
        <v>0.783</v>
      </c>
      <c r="E368" s="51">
        <f>+E367+E370</f>
        <v>0.799</v>
      </c>
      <c r="F368" s="6"/>
      <c r="G368" s="6"/>
      <c r="H368" s="24"/>
      <c r="I368" s="10"/>
      <c r="J368" s="10"/>
    </row>
    <row r="369" spans="1:10" ht="15.75" customHeight="1">
      <c r="A369" s="15"/>
      <c r="B369" s="51"/>
      <c r="C369" s="51"/>
      <c r="D369" s="51"/>
      <c r="E369" s="51"/>
      <c r="F369" s="6"/>
      <c r="G369" s="6"/>
      <c r="H369" s="24"/>
      <c r="I369" s="10"/>
      <c r="J369" s="10"/>
    </row>
    <row r="370" spans="1:10" ht="15.75" customHeight="1">
      <c r="A370" s="15" t="s">
        <v>73</v>
      </c>
      <c r="B370" s="51">
        <f>+B374</f>
        <v>0</v>
      </c>
      <c r="C370" s="51">
        <f>+C374</f>
        <v>0</v>
      </c>
      <c r="D370" s="51">
        <f>+D374</f>
        <v>0.783</v>
      </c>
      <c r="E370" s="51">
        <f>+E374</f>
        <v>0.799</v>
      </c>
      <c r="F370" s="6"/>
      <c r="G370" s="6"/>
      <c r="H370" s="24"/>
      <c r="I370" s="10"/>
      <c r="J370" s="10"/>
    </row>
    <row r="371" spans="1:10" ht="15.75" customHeight="1">
      <c r="A371" s="15" t="s">
        <v>74</v>
      </c>
      <c r="B371" s="51"/>
      <c r="C371" s="51"/>
      <c r="D371" s="51"/>
      <c r="E371" s="51"/>
      <c r="F371" s="6"/>
      <c r="G371" s="6"/>
      <c r="H371" s="24"/>
      <c r="I371" s="10"/>
      <c r="J371" s="10"/>
    </row>
    <row r="372" spans="1:10" ht="15.75" customHeight="1">
      <c r="A372" s="15" t="s">
        <v>105</v>
      </c>
      <c r="B372" s="51"/>
      <c r="C372" s="51"/>
      <c r="D372" s="51"/>
      <c r="E372" s="51"/>
      <c r="F372" s="6"/>
      <c r="G372" s="6"/>
      <c r="H372" s="24"/>
      <c r="I372" s="10"/>
      <c r="J372" s="10"/>
    </row>
    <row r="373" spans="1:10" ht="15.75" customHeight="1">
      <c r="A373" s="15" t="s">
        <v>106</v>
      </c>
      <c r="B373" s="51"/>
      <c r="C373" s="51"/>
      <c r="D373" s="51"/>
      <c r="E373" s="51"/>
      <c r="F373" s="6"/>
      <c r="G373" s="6"/>
      <c r="H373" s="24"/>
      <c r="I373" s="10"/>
      <c r="J373" s="10"/>
    </row>
    <row r="374" spans="1:10" ht="15.75" customHeight="1">
      <c r="A374" s="15" t="s">
        <v>107</v>
      </c>
      <c r="B374" s="51">
        <v>0</v>
      </c>
      <c r="C374" s="51">
        <v>0</v>
      </c>
      <c r="D374" s="51">
        <v>0.783</v>
      </c>
      <c r="E374" s="51">
        <v>0.799</v>
      </c>
      <c r="F374" s="6"/>
      <c r="G374" s="6"/>
      <c r="H374" s="24"/>
      <c r="I374" s="10"/>
      <c r="J374" s="10"/>
    </row>
    <row r="375" spans="1:10" ht="15.75" customHeight="1">
      <c r="A375" s="15" t="s">
        <v>108</v>
      </c>
      <c r="B375" s="51"/>
      <c r="C375" s="51"/>
      <c r="D375" s="51"/>
      <c r="E375" s="51"/>
      <c r="F375" s="6"/>
      <c r="G375" s="6"/>
      <c r="H375" s="24"/>
      <c r="I375" s="10"/>
      <c r="J375" s="10"/>
    </row>
    <row r="376" spans="1:10" ht="15.75" customHeight="1">
      <c r="A376" s="35" t="s">
        <v>109</v>
      </c>
      <c r="B376" s="54"/>
      <c r="C376" s="54"/>
      <c r="D376" s="54"/>
      <c r="E376" s="49"/>
      <c r="F376" s="7"/>
      <c r="G376" s="7"/>
      <c r="H376" s="24"/>
      <c r="I376" s="10"/>
      <c r="J376" s="10"/>
    </row>
    <row r="377" spans="1:10" ht="15.75" customHeight="1">
      <c r="A377" s="35"/>
      <c r="B377" s="54"/>
      <c r="C377" s="54"/>
      <c r="D377" s="54"/>
      <c r="E377" s="49"/>
      <c r="F377" s="7"/>
      <c r="G377" s="7"/>
      <c r="H377" s="24"/>
      <c r="I377" s="10"/>
      <c r="J377" s="10"/>
    </row>
    <row r="378" spans="1:10" ht="15.75" customHeight="1">
      <c r="A378" s="55" t="s">
        <v>195</v>
      </c>
      <c r="B378" s="54"/>
      <c r="C378" s="54"/>
      <c r="D378" s="54"/>
      <c r="E378" s="49"/>
      <c r="F378" s="7"/>
      <c r="G378" s="7"/>
      <c r="H378" s="24"/>
      <c r="I378" s="10"/>
      <c r="J378" s="10"/>
    </row>
    <row r="379" spans="1:10" ht="15.75" customHeight="1">
      <c r="A379" s="55" t="s">
        <v>194</v>
      </c>
      <c r="B379" s="54"/>
      <c r="C379" s="54"/>
      <c r="D379" s="54"/>
      <c r="E379" s="49"/>
      <c r="F379" s="7"/>
      <c r="G379" s="7"/>
      <c r="H379" s="24"/>
      <c r="I379" s="10"/>
      <c r="J379" s="10"/>
    </row>
    <row r="380" spans="1:10" ht="15.75" customHeight="1">
      <c r="A380" s="35"/>
      <c r="B380" s="54"/>
      <c r="C380" s="54"/>
      <c r="D380" s="51"/>
      <c r="E380" s="49"/>
      <c r="F380" s="7"/>
      <c r="G380" s="7"/>
      <c r="H380" s="24"/>
      <c r="I380" s="10"/>
      <c r="J380" s="10"/>
    </row>
    <row r="381" spans="1:10" ht="15.75" customHeight="1">
      <c r="A381" s="55" t="s">
        <v>110</v>
      </c>
      <c r="B381" s="54"/>
      <c r="C381" s="54"/>
      <c r="D381" s="54"/>
      <c r="E381" s="49"/>
      <c r="F381" s="7"/>
      <c r="G381" s="7"/>
      <c r="H381" s="24"/>
      <c r="I381" s="10"/>
      <c r="J381" s="10"/>
    </row>
    <row r="382" spans="1:10" ht="15.75" customHeight="1">
      <c r="A382" s="35"/>
      <c r="B382" s="54"/>
      <c r="C382" s="54"/>
      <c r="D382" s="54"/>
      <c r="E382" s="49"/>
      <c r="F382" s="7"/>
      <c r="G382" s="7"/>
      <c r="H382" s="24"/>
      <c r="I382" s="10"/>
      <c r="J382" s="10"/>
    </row>
    <row r="383" spans="1:10" ht="15.75" customHeight="1">
      <c r="A383" s="55" t="s">
        <v>111</v>
      </c>
      <c r="B383" s="54"/>
      <c r="C383" s="54"/>
      <c r="D383" s="54"/>
      <c r="E383" s="49"/>
      <c r="F383" s="7"/>
      <c r="G383" s="7"/>
      <c r="H383" s="24"/>
      <c r="I383" s="10"/>
      <c r="J383" s="10"/>
    </row>
    <row r="384" spans="1:10" ht="15.75" customHeight="1">
      <c r="A384" s="55"/>
      <c r="B384" s="54"/>
      <c r="C384" s="54"/>
      <c r="D384" s="54"/>
      <c r="E384" s="49"/>
      <c r="F384" s="7"/>
      <c r="G384" s="7"/>
      <c r="H384" s="24"/>
      <c r="I384" s="10"/>
      <c r="J384" s="10"/>
    </row>
    <row r="385" spans="1:10" ht="15.75" customHeight="1">
      <c r="A385" s="55" t="s">
        <v>177</v>
      </c>
      <c r="B385" s="54"/>
      <c r="C385" s="54"/>
      <c r="D385" s="54"/>
      <c r="E385" s="49"/>
      <c r="F385" s="7"/>
      <c r="G385" s="7"/>
      <c r="H385" s="24"/>
      <c r="I385" s="10"/>
      <c r="J385" s="10"/>
    </row>
    <row r="386" spans="1:10" ht="15.75" customHeight="1">
      <c r="A386" s="3" t="s">
        <v>196</v>
      </c>
      <c r="B386" s="54"/>
      <c r="C386" s="54"/>
      <c r="D386" s="54"/>
      <c r="E386" s="49"/>
      <c r="F386" s="7"/>
      <c r="G386" s="7"/>
      <c r="H386" s="24"/>
      <c r="I386" s="10"/>
      <c r="J386" s="10"/>
    </row>
    <row r="387" spans="1:10" ht="15.75" customHeight="1">
      <c r="A387" s="3" t="s">
        <v>197</v>
      </c>
      <c r="B387" s="54"/>
      <c r="C387" s="54"/>
      <c r="D387" s="54"/>
      <c r="E387" s="49"/>
      <c r="F387" s="7"/>
      <c r="G387" s="7"/>
      <c r="H387" s="24"/>
      <c r="I387" s="10"/>
      <c r="J387" s="10"/>
    </row>
    <row r="388" spans="1:10" ht="15.75" customHeight="1">
      <c r="A388" s="3" t="s">
        <v>198</v>
      </c>
      <c r="B388" s="56"/>
      <c r="C388" s="36"/>
      <c r="D388" s="36"/>
      <c r="E388" s="7"/>
      <c r="F388" s="7"/>
      <c r="G388" s="7"/>
      <c r="H388" s="24"/>
      <c r="I388" s="10"/>
      <c r="J388" s="10"/>
    </row>
    <row r="389" spans="1:10" ht="15.75" customHeight="1">
      <c r="A389" s="3" t="s">
        <v>199</v>
      </c>
      <c r="B389" s="8"/>
      <c r="C389" s="8"/>
      <c r="D389" s="23"/>
      <c r="E389" s="23"/>
      <c r="F389" s="23"/>
      <c r="G389" s="24"/>
      <c r="H389" s="24"/>
      <c r="I389" s="10"/>
      <c r="J389" s="10"/>
    </row>
    <row r="390" spans="1:10" ht="15.75" customHeight="1">
      <c r="A390" s="1" t="s">
        <v>11</v>
      </c>
      <c r="B390" s="2"/>
      <c r="C390" s="2"/>
      <c r="D390" s="2"/>
      <c r="E390" s="2"/>
      <c r="F390" s="2"/>
      <c r="G390" s="2"/>
      <c r="H390" s="2"/>
      <c r="I390" s="2"/>
      <c r="J390" s="10"/>
    </row>
    <row r="391" spans="1:10" ht="15.75" customHeight="1">
      <c r="A391" s="1" t="s">
        <v>0</v>
      </c>
      <c r="B391" s="2"/>
      <c r="C391" s="2"/>
      <c r="D391" s="2"/>
      <c r="E391" s="2"/>
      <c r="F391" s="2"/>
      <c r="G391" s="2"/>
      <c r="H391" s="2"/>
      <c r="I391" s="2"/>
      <c r="J391" s="10"/>
    </row>
    <row r="392" spans="1:10" ht="15.75" customHeight="1">
      <c r="A392" s="1" t="s">
        <v>98</v>
      </c>
      <c r="B392" s="2"/>
      <c r="C392" s="2"/>
      <c r="D392" s="2"/>
      <c r="E392" s="2"/>
      <c r="F392" s="2"/>
      <c r="G392" s="2"/>
      <c r="H392" s="2"/>
      <c r="I392" s="2"/>
      <c r="J392" s="10"/>
    </row>
    <row r="393" spans="1:10" ht="15.75" customHeight="1">
      <c r="A393" s="1" t="str">
        <f>+A323</f>
        <v>Exhibit R-2a, DHP Project Justification</v>
      </c>
      <c r="B393" s="2"/>
      <c r="C393" s="2"/>
      <c r="D393" s="2"/>
      <c r="E393" s="2"/>
      <c r="F393" s="2"/>
      <c r="G393" s="2"/>
      <c r="H393" s="2"/>
      <c r="I393" s="2"/>
      <c r="J393" s="10"/>
    </row>
    <row r="394" spans="1:10" ht="15.75" customHeight="1">
      <c r="A394" s="4"/>
      <c r="B394" s="4"/>
      <c r="C394" s="4"/>
      <c r="D394" s="4"/>
      <c r="E394" s="4"/>
      <c r="F394" s="4"/>
      <c r="G394" s="5" t="s">
        <v>100</v>
      </c>
      <c r="J394" s="10"/>
    </row>
    <row r="395" spans="1:10" ht="15.75" customHeight="1">
      <c r="A395" s="5" t="s">
        <v>3</v>
      </c>
      <c r="B395" s="5"/>
      <c r="C395" s="5"/>
      <c r="D395" s="5"/>
      <c r="F395" s="5"/>
      <c r="G395" s="5" t="s">
        <v>232</v>
      </c>
      <c r="H395" s="5"/>
      <c r="I395" s="5"/>
      <c r="J395" s="10"/>
    </row>
    <row r="396" spans="1:10" ht="15.75" customHeight="1">
      <c r="A396" s="5" t="s">
        <v>72</v>
      </c>
      <c r="B396" s="5"/>
      <c r="C396" s="5"/>
      <c r="D396" s="5"/>
      <c r="F396" s="5"/>
      <c r="G396" s="5" t="s">
        <v>218</v>
      </c>
      <c r="H396" s="5"/>
      <c r="I396" s="5"/>
      <c r="J396" s="10"/>
    </row>
    <row r="397" spans="2:10" ht="15.75" customHeight="1">
      <c r="B397" s="5"/>
      <c r="C397" s="5"/>
      <c r="D397" s="5"/>
      <c r="F397" s="5"/>
      <c r="G397" s="5" t="s">
        <v>217</v>
      </c>
      <c r="H397" s="5"/>
      <c r="I397" s="5"/>
      <c r="J397" s="10"/>
    </row>
    <row r="398" spans="1:10" ht="15.75" customHeight="1">
      <c r="A398" s="5" t="s">
        <v>243</v>
      </c>
      <c r="B398" s="5"/>
      <c r="C398" s="5"/>
      <c r="D398" s="5"/>
      <c r="F398" s="5"/>
      <c r="G398" s="5"/>
      <c r="H398" s="5"/>
      <c r="I398" s="5"/>
      <c r="J398" s="10"/>
    </row>
    <row r="399" spans="2:10" ht="15.75" customHeight="1">
      <c r="B399" s="5"/>
      <c r="C399" s="5"/>
      <c r="D399" s="5"/>
      <c r="F399" s="5"/>
      <c r="G399" s="5"/>
      <c r="H399" s="5"/>
      <c r="I399" s="5"/>
      <c r="J399" s="10"/>
    </row>
    <row r="400" spans="2:10" ht="15.75" customHeight="1">
      <c r="B400" s="5"/>
      <c r="C400" s="5"/>
      <c r="D400" s="5"/>
      <c r="F400" s="5"/>
      <c r="G400" s="5"/>
      <c r="H400" s="5"/>
      <c r="I400" s="5"/>
      <c r="J400" s="10"/>
    </row>
    <row r="401" spans="2:10" ht="15.75" customHeight="1">
      <c r="B401" s="5"/>
      <c r="C401" s="5"/>
      <c r="D401" s="5"/>
      <c r="F401" s="5"/>
      <c r="G401" s="5"/>
      <c r="H401" s="5"/>
      <c r="I401" s="5"/>
      <c r="J401" s="10"/>
    </row>
    <row r="402" spans="1:10" ht="15.75" customHeight="1">
      <c r="A402" s="5"/>
      <c r="B402" s="5"/>
      <c r="C402" s="5"/>
      <c r="D402" s="5"/>
      <c r="F402" s="5"/>
      <c r="G402" s="5"/>
      <c r="H402" s="5"/>
      <c r="I402" s="5"/>
      <c r="J402" s="10"/>
    </row>
    <row r="403" spans="1:10" ht="15.75" customHeight="1">
      <c r="A403" s="5"/>
      <c r="B403" s="5"/>
      <c r="C403" s="5"/>
      <c r="D403" s="5"/>
      <c r="F403" s="5"/>
      <c r="G403" s="5"/>
      <c r="H403" s="5"/>
      <c r="I403" s="5"/>
      <c r="J403" s="10"/>
    </row>
    <row r="404" spans="1:10" ht="15.75" customHeight="1">
      <c r="A404" s="5"/>
      <c r="B404" s="5"/>
      <c r="C404" s="5"/>
      <c r="D404" s="5"/>
      <c r="F404" s="5"/>
      <c r="G404" s="5"/>
      <c r="H404" s="5"/>
      <c r="I404" s="5"/>
      <c r="J404" s="10"/>
    </row>
    <row r="405" spans="1:10" ht="15.75" customHeight="1">
      <c r="A405" s="5" t="s">
        <v>200</v>
      </c>
      <c r="B405" s="5"/>
      <c r="C405" s="5"/>
      <c r="D405" s="5"/>
      <c r="F405" s="5"/>
      <c r="G405" s="5"/>
      <c r="H405" s="5"/>
      <c r="I405" s="5"/>
      <c r="J405" s="10"/>
    </row>
    <row r="406" spans="1:10" ht="15.75" customHeight="1">
      <c r="A406" s="5" t="s">
        <v>194</v>
      </c>
      <c r="B406" s="5"/>
      <c r="C406" s="5"/>
      <c r="D406" s="5"/>
      <c r="F406" s="5"/>
      <c r="G406" s="5"/>
      <c r="H406" s="5"/>
      <c r="I406" s="5"/>
      <c r="J406" s="10"/>
    </row>
    <row r="407" spans="1:10" ht="15.75" customHeight="1">
      <c r="A407" s="5"/>
      <c r="B407" s="5"/>
      <c r="C407" s="5"/>
      <c r="D407" s="5"/>
      <c r="F407" s="5"/>
      <c r="G407" s="5"/>
      <c r="H407" s="5"/>
      <c r="I407" s="5"/>
      <c r="J407" s="10"/>
    </row>
    <row r="408" spans="1:10" ht="15.75" customHeight="1">
      <c r="A408" s="67" t="s">
        <v>188</v>
      </c>
      <c r="B408" s="68" t="s">
        <v>30</v>
      </c>
      <c r="C408" s="68" t="s">
        <v>31</v>
      </c>
      <c r="D408" s="68" t="s">
        <v>32</v>
      </c>
      <c r="E408" s="68" t="s">
        <v>33</v>
      </c>
      <c r="F408" s="23"/>
      <c r="G408" s="24"/>
      <c r="H408" s="24"/>
      <c r="I408" s="10"/>
      <c r="J408" s="10"/>
    </row>
    <row r="409" spans="1:10" ht="30.75" customHeight="1">
      <c r="A409" s="39" t="s">
        <v>201</v>
      </c>
      <c r="B409" s="69">
        <v>0</v>
      </c>
      <c r="C409" s="69">
        <v>0</v>
      </c>
      <c r="D409" s="69">
        <v>0.083</v>
      </c>
      <c r="E409" s="69">
        <v>0.083</v>
      </c>
      <c r="F409" s="23"/>
      <c r="G409" s="24"/>
      <c r="H409" s="24"/>
      <c r="I409" s="10"/>
      <c r="J409" s="10"/>
    </row>
    <row r="410" spans="1:10" ht="15.75" customHeight="1">
      <c r="A410" s="62"/>
      <c r="B410" s="8"/>
      <c r="C410" s="8"/>
      <c r="D410" s="23"/>
      <c r="E410" s="23"/>
      <c r="F410" s="23"/>
      <c r="G410" s="24"/>
      <c r="H410" s="24"/>
      <c r="I410" s="10"/>
      <c r="J410" s="10"/>
    </row>
    <row r="411" spans="1:10" ht="15.75" customHeight="1">
      <c r="A411" s="62"/>
      <c r="B411" s="8"/>
      <c r="C411" s="8"/>
      <c r="D411" s="23"/>
      <c r="E411" s="23"/>
      <c r="F411" s="23"/>
      <c r="G411" s="24"/>
      <c r="H411" s="24"/>
      <c r="I411" s="10"/>
      <c r="J411" s="10"/>
    </row>
    <row r="412" spans="1:10" ht="15.75" customHeight="1">
      <c r="A412" s="62"/>
      <c r="B412" s="8"/>
      <c r="C412" s="8"/>
      <c r="D412" s="23"/>
      <c r="E412" s="23"/>
      <c r="F412" s="23"/>
      <c r="G412" s="24"/>
      <c r="H412" s="24"/>
      <c r="I412" s="10"/>
      <c r="J412" s="10"/>
    </row>
    <row r="413" spans="1:10" ht="15.75" customHeight="1">
      <c r="A413" s="62"/>
      <c r="B413" s="8"/>
      <c r="C413" s="8"/>
      <c r="D413" s="23"/>
      <c r="E413" s="23"/>
      <c r="F413" s="23"/>
      <c r="G413" s="24"/>
      <c r="H413" s="24"/>
      <c r="I413" s="10"/>
      <c r="J413" s="10"/>
    </row>
    <row r="414" spans="1:10" ht="15.75" customHeight="1">
      <c r="A414" s="62"/>
      <c r="B414" s="8"/>
      <c r="C414" s="8"/>
      <c r="D414" s="23"/>
      <c r="E414" s="23"/>
      <c r="F414" s="23"/>
      <c r="G414" s="24"/>
      <c r="H414" s="24"/>
      <c r="I414" s="10"/>
      <c r="J414" s="10"/>
    </row>
    <row r="415" spans="1:10" ht="15.75" customHeight="1">
      <c r="A415" s="62"/>
      <c r="B415" s="8"/>
      <c r="C415" s="8"/>
      <c r="D415" s="23"/>
      <c r="E415" s="23"/>
      <c r="F415" s="23"/>
      <c r="G415" s="24"/>
      <c r="H415" s="24"/>
      <c r="I415" s="10"/>
      <c r="J415" s="10"/>
    </row>
    <row r="416" spans="1:10" ht="15.75" customHeight="1">
      <c r="A416" s="62"/>
      <c r="B416" s="8"/>
      <c r="C416" s="8"/>
      <c r="D416" s="23"/>
      <c r="E416" s="23"/>
      <c r="F416" s="23"/>
      <c r="G416" s="24"/>
      <c r="H416" s="24"/>
      <c r="I416" s="10"/>
      <c r="J416" s="10"/>
    </row>
    <row r="417" spans="1:10" ht="15.75" customHeight="1">
      <c r="A417" s="62"/>
      <c r="B417" s="8"/>
      <c r="C417" s="8"/>
      <c r="D417" s="23"/>
      <c r="E417" s="23"/>
      <c r="F417" s="23"/>
      <c r="G417" s="24"/>
      <c r="H417" s="24"/>
      <c r="I417" s="10"/>
      <c r="J417" s="10"/>
    </row>
    <row r="418" spans="1:10" ht="15.75" customHeight="1">
      <c r="A418" s="67" t="s">
        <v>188</v>
      </c>
      <c r="B418" s="68" t="s">
        <v>30</v>
      </c>
      <c r="C418" s="68" t="s">
        <v>31</v>
      </c>
      <c r="D418" s="68" t="s">
        <v>32</v>
      </c>
      <c r="E418" s="68" t="s">
        <v>33</v>
      </c>
      <c r="F418" s="23"/>
      <c r="G418" s="24"/>
      <c r="H418" s="24"/>
      <c r="I418" s="10"/>
      <c r="J418" s="10"/>
    </row>
    <row r="419" spans="1:10" ht="32.25" customHeight="1">
      <c r="A419" s="39" t="s">
        <v>202</v>
      </c>
      <c r="B419" s="69">
        <v>0</v>
      </c>
      <c r="C419" s="69">
        <v>0</v>
      </c>
      <c r="D419" s="69">
        <v>0.098</v>
      </c>
      <c r="E419" s="85">
        <v>0.1</v>
      </c>
      <c r="F419" s="23"/>
      <c r="G419" s="24"/>
      <c r="H419" s="24"/>
      <c r="I419" s="10"/>
      <c r="J419" s="10"/>
    </row>
    <row r="420" spans="1:10" ht="15.75" customHeight="1">
      <c r="A420" s="62"/>
      <c r="B420" s="8"/>
      <c r="C420" s="8"/>
      <c r="D420" s="23"/>
      <c r="E420" s="23"/>
      <c r="F420" s="23"/>
      <c r="G420" s="24"/>
      <c r="H420" s="24"/>
      <c r="I420" s="10"/>
      <c r="J420" s="10"/>
    </row>
    <row r="421" spans="1:10" ht="15.75" customHeight="1">
      <c r="A421" s="62"/>
      <c r="B421" s="8"/>
      <c r="C421" s="8"/>
      <c r="D421" s="23"/>
      <c r="E421" s="23"/>
      <c r="F421" s="23"/>
      <c r="G421" s="24"/>
      <c r="H421" s="24"/>
      <c r="I421" s="10"/>
      <c r="J421" s="10"/>
    </row>
    <row r="422" spans="1:10" ht="15.75" customHeight="1">
      <c r="A422" s="62"/>
      <c r="B422" s="8"/>
      <c r="C422" s="8"/>
      <c r="D422" s="23"/>
      <c r="E422" s="23"/>
      <c r="F422" s="23"/>
      <c r="G422" s="24"/>
      <c r="H422" s="24"/>
      <c r="I422" s="10"/>
      <c r="J422" s="10"/>
    </row>
    <row r="423" spans="1:10" ht="15.75" customHeight="1">
      <c r="A423" s="62"/>
      <c r="B423" s="8"/>
      <c r="C423" s="8"/>
      <c r="D423" s="23"/>
      <c r="E423" s="23"/>
      <c r="F423" s="23"/>
      <c r="G423" s="24"/>
      <c r="H423" s="24"/>
      <c r="I423" s="10"/>
      <c r="J423" s="10"/>
    </row>
    <row r="424" spans="1:10" ht="15.75" customHeight="1">
      <c r="A424" s="62"/>
      <c r="B424" s="8"/>
      <c r="C424" s="8"/>
      <c r="D424" s="23"/>
      <c r="E424" s="23"/>
      <c r="F424" s="23"/>
      <c r="G424" s="24"/>
      <c r="H424" s="24"/>
      <c r="I424" s="10"/>
      <c r="J424" s="10"/>
    </row>
    <row r="425" spans="1:10" ht="15.75" customHeight="1">
      <c r="A425" s="62"/>
      <c r="B425" s="8"/>
      <c r="C425" s="8"/>
      <c r="D425" s="23"/>
      <c r="E425" s="23"/>
      <c r="F425" s="23"/>
      <c r="G425" s="24"/>
      <c r="H425" s="24"/>
      <c r="I425" s="10"/>
      <c r="J425" s="10"/>
    </row>
    <row r="426" spans="1:10" ht="15.75" customHeight="1">
      <c r="A426" s="62"/>
      <c r="B426" s="8"/>
      <c r="C426" s="8"/>
      <c r="D426" s="23"/>
      <c r="E426" s="23"/>
      <c r="F426" s="23"/>
      <c r="G426" s="24"/>
      <c r="H426" s="24"/>
      <c r="I426" s="10"/>
      <c r="J426" s="10"/>
    </row>
    <row r="427" spans="1:10" ht="15.75" customHeight="1">
      <c r="A427" s="62"/>
      <c r="B427" s="8"/>
      <c r="C427" s="8"/>
      <c r="D427" s="23"/>
      <c r="E427" s="23"/>
      <c r="F427" s="23"/>
      <c r="G427" s="24"/>
      <c r="H427" s="24"/>
      <c r="I427" s="10"/>
      <c r="J427" s="10"/>
    </row>
    <row r="428" spans="1:10" ht="15.75" customHeight="1">
      <c r="A428" s="62"/>
      <c r="B428" s="8"/>
      <c r="C428" s="8"/>
      <c r="D428" s="23"/>
      <c r="E428" s="23"/>
      <c r="F428" s="23"/>
      <c r="G428" s="24"/>
      <c r="H428" s="24"/>
      <c r="I428" s="10"/>
      <c r="J428" s="10"/>
    </row>
    <row r="429" spans="1:10" ht="15.75" customHeight="1">
      <c r="A429" s="67" t="s">
        <v>188</v>
      </c>
      <c r="B429" s="68" t="s">
        <v>30</v>
      </c>
      <c r="C429" s="68" t="s">
        <v>31</v>
      </c>
      <c r="D429" s="68" t="s">
        <v>32</v>
      </c>
      <c r="E429" s="68" t="s">
        <v>33</v>
      </c>
      <c r="F429" s="23"/>
      <c r="G429" s="24"/>
      <c r="H429" s="24"/>
      <c r="I429" s="10"/>
      <c r="J429" s="10"/>
    </row>
    <row r="430" spans="1:10" ht="32.25" customHeight="1">
      <c r="A430" s="39" t="s">
        <v>203</v>
      </c>
      <c r="B430" s="69">
        <v>0</v>
      </c>
      <c r="C430" s="69">
        <v>0</v>
      </c>
      <c r="D430" s="69">
        <v>0.187</v>
      </c>
      <c r="E430" s="69">
        <v>0.189</v>
      </c>
      <c r="F430" s="23"/>
      <c r="G430" s="24"/>
      <c r="H430" s="24"/>
      <c r="I430" s="10"/>
      <c r="J430" s="10"/>
    </row>
    <row r="431" spans="1:10" ht="15.75" customHeight="1">
      <c r="A431" s="62"/>
      <c r="B431" s="8"/>
      <c r="C431" s="8"/>
      <c r="D431" s="23"/>
      <c r="E431" s="23"/>
      <c r="F431" s="23"/>
      <c r="G431" s="24"/>
      <c r="H431" s="24"/>
      <c r="I431" s="10"/>
      <c r="J431" s="10"/>
    </row>
    <row r="432" spans="1:10" ht="15.75" customHeight="1">
      <c r="A432" s="62"/>
      <c r="B432" s="8"/>
      <c r="C432" s="8"/>
      <c r="D432" s="23"/>
      <c r="E432" s="23"/>
      <c r="F432" s="23"/>
      <c r="G432" s="24"/>
      <c r="H432" s="24"/>
      <c r="I432" s="10"/>
      <c r="J432" s="10"/>
    </row>
    <row r="433" spans="1:10" ht="15.75" customHeight="1">
      <c r="A433" s="62"/>
      <c r="B433" s="8"/>
      <c r="C433" s="8"/>
      <c r="D433" s="23"/>
      <c r="E433" s="23"/>
      <c r="F433" s="23"/>
      <c r="G433" s="24"/>
      <c r="H433" s="24"/>
      <c r="I433" s="10"/>
      <c r="J433" s="10"/>
    </row>
    <row r="434" spans="1:10" ht="15.75" customHeight="1">
      <c r="A434" s="62"/>
      <c r="B434" s="8"/>
      <c r="C434" s="8"/>
      <c r="D434" s="23"/>
      <c r="E434" s="23"/>
      <c r="F434" s="23"/>
      <c r="G434" s="24"/>
      <c r="H434" s="24"/>
      <c r="I434" s="10"/>
      <c r="J434" s="10"/>
    </row>
    <row r="435" spans="1:10" ht="15.75" customHeight="1">
      <c r="A435" s="62"/>
      <c r="B435" s="8"/>
      <c r="C435" s="8"/>
      <c r="D435" s="23"/>
      <c r="E435" s="23"/>
      <c r="F435" s="23"/>
      <c r="G435" s="24"/>
      <c r="H435" s="24"/>
      <c r="I435" s="10"/>
      <c r="J435" s="10"/>
    </row>
    <row r="436" spans="1:10" ht="15.75" customHeight="1">
      <c r="A436" s="62"/>
      <c r="B436" s="8"/>
      <c r="C436" s="8"/>
      <c r="D436" s="23"/>
      <c r="E436" s="23"/>
      <c r="F436" s="23"/>
      <c r="G436" s="24"/>
      <c r="H436" s="24"/>
      <c r="I436" s="10"/>
      <c r="J436" s="10"/>
    </row>
    <row r="437" spans="1:10" ht="15.75" customHeight="1">
      <c r="A437" s="62"/>
      <c r="B437" s="8"/>
      <c r="C437" s="8"/>
      <c r="D437" s="23"/>
      <c r="E437" s="23"/>
      <c r="F437" s="23"/>
      <c r="G437" s="24"/>
      <c r="H437" s="24"/>
      <c r="I437" s="10"/>
      <c r="J437" s="10"/>
    </row>
    <row r="438" spans="1:10" ht="15.75" customHeight="1">
      <c r="A438" s="62"/>
      <c r="B438" s="8"/>
      <c r="C438" s="8"/>
      <c r="D438" s="23"/>
      <c r="E438" s="23"/>
      <c r="F438" s="23"/>
      <c r="G438" s="24"/>
      <c r="H438" s="24"/>
      <c r="I438" s="10"/>
      <c r="J438" s="10"/>
    </row>
    <row r="439" spans="1:10" ht="15.75" customHeight="1">
      <c r="A439" s="62"/>
      <c r="B439" s="8"/>
      <c r="C439" s="8"/>
      <c r="D439" s="23"/>
      <c r="E439" s="23"/>
      <c r="F439" s="23"/>
      <c r="G439" s="24"/>
      <c r="H439" s="24"/>
      <c r="I439" s="10"/>
      <c r="J439" s="10"/>
    </row>
    <row r="440" spans="1:10" ht="15.75" customHeight="1">
      <c r="A440" s="62"/>
      <c r="B440" s="8"/>
      <c r="C440" s="8"/>
      <c r="D440" s="23"/>
      <c r="E440" s="23"/>
      <c r="F440" s="23"/>
      <c r="G440" s="24"/>
      <c r="H440" s="24"/>
      <c r="I440" s="10"/>
      <c r="J440" s="10"/>
    </row>
    <row r="441" spans="1:10" ht="15.75" customHeight="1">
      <c r="A441" s="1" t="s">
        <v>11</v>
      </c>
      <c r="B441" s="2"/>
      <c r="C441" s="2"/>
      <c r="D441" s="2"/>
      <c r="E441" s="2"/>
      <c r="F441" s="2"/>
      <c r="G441" s="2"/>
      <c r="H441" s="2"/>
      <c r="I441" s="2"/>
      <c r="J441" s="10"/>
    </row>
    <row r="442" spans="1:10" ht="15.75" customHeight="1">
      <c r="A442" s="1" t="s">
        <v>0</v>
      </c>
      <c r="B442" s="2"/>
      <c r="C442" s="2"/>
      <c r="D442" s="2"/>
      <c r="E442" s="2"/>
      <c r="F442" s="2"/>
      <c r="G442" s="2"/>
      <c r="H442" s="2"/>
      <c r="I442" s="2"/>
      <c r="J442" s="10"/>
    </row>
    <row r="443" spans="1:10" ht="15.75" customHeight="1">
      <c r="A443" s="1" t="s">
        <v>98</v>
      </c>
      <c r="B443" s="2"/>
      <c r="C443" s="2"/>
      <c r="D443" s="2"/>
      <c r="E443" s="2"/>
      <c r="F443" s="2"/>
      <c r="G443" s="2"/>
      <c r="H443" s="2"/>
      <c r="I443" s="2"/>
      <c r="J443" s="10"/>
    </row>
    <row r="444" spans="1:10" ht="15.75" customHeight="1">
      <c r="A444" s="1" t="str">
        <f>+A393</f>
        <v>Exhibit R-2a, DHP Project Justification</v>
      </c>
      <c r="B444" s="2"/>
      <c r="C444" s="2"/>
      <c r="D444" s="2"/>
      <c r="E444" s="2"/>
      <c r="F444" s="2"/>
      <c r="G444" s="2"/>
      <c r="H444" s="2"/>
      <c r="I444" s="2"/>
      <c r="J444" s="10"/>
    </row>
    <row r="445" spans="1:10" ht="15.75" customHeight="1">
      <c r="A445" s="4"/>
      <c r="B445" s="4"/>
      <c r="C445" s="4"/>
      <c r="D445" s="4"/>
      <c r="E445" s="4"/>
      <c r="F445" s="4"/>
      <c r="G445" s="5" t="s">
        <v>100</v>
      </c>
      <c r="J445" s="10"/>
    </row>
    <row r="446" spans="1:10" ht="15.75" customHeight="1">
      <c r="A446" s="5" t="s">
        <v>3</v>
      </c>
      <c r="B446" s="5"/>
      <c r="C446" s="5"/>
      <c r="D446" s="5"/>
      <c r="F446" s="5"/>
      <c r="G446" s="5" t="s">
        <v>232</v>
      </c>
      <c r="H446" s="5"/>
      <c r="I446" s="5"/>
      <c r="J446" s="10"/>
    </row>
    <row r="447" spans="1:10" ht="15.75" customHeight="1">
      <c r="A447" s="5" t="s">
        <v>72</v>
      </c>
      <c r="B447" s="5"/>
      <c r="C447" s="5"/>
      <c r="D447" s="5"/>
      <c r="F447" s="5"/>
      <c r="G447" s="5" t="s">
        <v>218</v>
      </c>
      <c r="H447" s="5"/>
      <c r="I447" s="5"/>
      <c r="J447" s="10"/>
    </row>
    <row r="448" spans="1:10" ht="15.75" customHeight="1">
      <c r="A448" s="62"/>
      <c r="B448" s="8"/>
      <c r="C448" s="8"/>
      <c r="D448" s="23"/>
      <c r="E448" s="23"/>
      <c r="F448" s="23"/>
      <c r="G448" s="5" t="s">
        <v>217</v>
      </c>
      <c r="H448" s="24"/>
      <c r="I448" s="10"/>
      <c r="J448" s="10"/>
    </row>
    <row r="449" spans="1:10" ht="15.75" customHeight="1">
      <c r="A449" s="62"/>
      <c r="B449" s="8"/>
      <c r="C449" s="8"/>
      <c r="D449" s="23"/>
      <c r="E449" s="23"/>
      <c r="F449" s="23"/>
      <c r="G449" s="24"/>
      <c r="H449" s="24"/>
      <c r="I449" s="10"/>
      <c r="J449" s="10"/>
    </row>
    <row r="450" spans="1:10" ht="15.75" customHeight="1">
      <c r="A450" s="67" t="s">
        <v>188</v>
      </c>
      <c r="B450" s="68" t="s">
        <v>30</v>
      </c>
      <c r="C450" s="68" t="s">
        <v>31</v>
      </c>
      <c r="D450" s="68" t="s">
        <v>32</v>
      </c>
      <c r="E450" s="68" t="s">
        <v>33</v>
      </c>
      <c r="F450" s="23"/>
      <c r="G450" s="24"/>
      <c r="H450" s="24"/>
      <c r="I450" s="10"/>
      <c r="J450" s="10"/>
    </row>
    <row r="451" spans="1:10" ht="32.25" customHeight="1">
      <c r="A451" s="39" t="s">
        <v>204</v>
      </c>
      <c r="B451" s="69">
        <v>0</v>
      </c>
      <c r="C451" s="69">
        <v>0</v>
      </c>
      <c r="D451" s="69">
        <v>0.085</v>
      </c>
      <c r="E451" s="69">
        <v>0.089</v>
      </c>
      <c r="F451" s="23"/>
      <c r="G451" s="24"/>
      <c r="H451" s="24"/>
      <c r="I451" s="10"/>
      <c r="J451" s="10"/>
    </row>
    <row r="452" spans="1:10" ht="15.75" customHeight="1">
      <c r="A452" s="62"/>
      <c r="B452" s="8"/>
      <c r="C452" s="8"/>
      <c r="D452" s="23"/>
      <c r="E452" s="23"/>
      <c r="F452" s="23"/>
      <c r="G452" s="24"/>
      <c r="H452" s="24"/>
      <c r="I452" s="10"/>
      <c r="J452" s="10"/>
    </row>
    <row r="453" spans="1:10" ht="15.75" customHeight="1">
      <c r="A453" s="62"/>
      <c r="B453" s="8"/>
      <c r="C453" s="8"/>
      <c r="D453" s="23"/>
      <c r="E453" s="23"/>
      <c r="F453" s="23"/>
      <c r="G453" s="24"/>
      <c r="H453" s="24"/>
      <c r="I453" s="10"/>
      <c r="J453" s="10"/>
    </row>
    <row r="454" spans="1:10" ht="15.75" customHeight="1">
      <c r="A454" s="62"/>
      <c r="B454" s="8"/>
      <c r="C454" s="8"/>
      <c r="D454" s="23"/>
      <c r="E454" s="23"/>
      <c r="F454" s="23"/>
      <c r="G454" s="24"/>
      <c r="H454" s="24"/>
      <c r="I454" s="10"/>
      <c r="J454" s="10"/>
    </row>
    <row r="455" spans="1:10" ht="15.75" customHeight="1">
      <c r="A455" s="62"/>
      <c r="B455" s="8"/>
      <c r="C455" s="8"/>
      <c r="D455" s="23"/>
      <c r="E455" s="23"/>
      <c r="F455" s="23"/>
      <c r="G455" s="24"/>
      <c r="H455" s="24"/>
      <c r="I455" s="10"/>
      <c r="J455" s="10"/>
    </row>
    <row r="456" spans="1:10" ht="15.75" customHeight="1">
      <c r="A456" s="62"/>
      <c r="B456" s="8"/>
      <c r="C456" s="8"/>
      <c r="D456" s="23"/>
      <c r="E456" s="23"/>
      <c r="F456" s="23"/>
      <c r="G456" s="24"/>
      <c r="H456" s="24"/>
      <c r="I456" s="10"/>
      <c r="J456" s="10"/>
    </row>
    <row r="457" spans="1:10" ht="15.75" customHeight="1">
      <c r="A457" s="62"/>
      <c r="B457" s="8"/>
      <c r="C457" s="8"/>
      <c r="D457" s="23"/>
      <c r="E457" s="23"/>
      <c r="F457" s="23"/>
      <c r="G457" s="24"/>
      <c r="H457" s="24"/>
      <c r="I457" s="10"/>
      <c r="J457" s="10"/>
    </row>
    <row r="458" spans="1:10" ht="15.75" customHeight="1">
      <c r="A458" s="62"/>
      <c r="B458" s="8"/>
      <c r="C458" s="8"/>
      <c r="D458" s="23"/>
      <c r="E458" s="23"/>
      <c r="F458" s="23"/>
      <c r="G458" s="24"/>
      <c r="H458" s="24"/>
      <c r="I458" s="10"/>
      <c r="J458" s="10"/>
    </row>
    <row r="459" spans="1:10" ht="15.75" customHeight="1">
      <c r="A459" s="62"/>
      <c r="B459" s="8"/>
      <c r="C459" s="8"/>
      <c r="D459" s="23"/>
      <c r="E459" s="23"/>
      <c r="F459" s="23"/>
      <c r="G459" s="24"/>
      <c r="H459" s="24"/>
      <c r="I459" s="10"/>
      <c r="J459" s="10"/>
    </row>
    <row r="460" spans="1:10" ht="15.75" customHeight="1">
      <c r="A460" s="62"/>
      <c r="B460" s="8"/>
      <c r="C460" s="8"/>
      <c r="D460" s="23"/>
      <c r="E460" s="23"/>
      <c r="F460" s="23"/>
      <c r="G460" s="24"/>
      <c r="H460" s="24"/>
      <c r="I460" s="10"/>
      <c r="J460" s="10"/>
    </row>
    <row r="461" spans="1:10" ht="15.75" customHeight="1">
      <c r="A461" s="62"/>
      <c r="B461" s="8"/>
      <c r="C461" s="8"/>
      <c r="D461" s="23"/>
      <c r="E461" s="23"/>
      <c r="F461" s="23"/>
      <c r="G461" s="24"/>
      <c r="H461" s="24"/>
      <c r="I461" s="10"/>
      <c r="J461" s="10"/>
    </row>
    <row r="462" spans="1:10" ht="15.75" customHeight="1">
      <c r="A462" s="62"/>
      <c r="B462" s="8"/>
      <c r="C462" s="8"/>
      <c r="D462" s="23"/>
      <c r="E462" s="23"/>
      <c r="F462" s="23"/>
      <c r="G462" s="24"/>
      <c r="H462" s="24"/>
      <c r="I462" s="10"/>
      <c r="J462" s="10"/>
    </row>
    <row r="463" spans="1:10" ht="15.75" customHeight="1">
      <c r="A463" s="67" t="s">
        <v>188</v>
      </c>
      <c r="B463" s="68" t="s">
        <v>30</v>
      </c>
      <c r="C463" s="68" t="s">
        <v>31</v>
      </c>
      <c r="D463" s="68" t="s">
        <v>32</v>
      </c>
      <c r="E463" s="68" t="s">
        <v>33</v>
      </c>
      <c r="F463" s="23"/>
      <c r="G463" s="24"/>
      <c r="H463" s="24"/>
      <c r="I463" s="10"/>
      <c r="J463" s="10"/>
    </row>
    <row r="464" spans="1:10" ht="15.75" customHeight="1">
      <c r="A464" s="3" t="s">
        <v>205</v>
      </c>
      <c r="B464" s="69">
        <v>0</v>
      </c>
      <c r="C464" s="69">
        <v>0</v>
      </c>
      <c r="D464" s="69">
        <v>0.024</v>
      </c>
      <c r="E464" s="69">
        <v>0.023</v>
      </c>
      <c r="F464" s="23"/>
      <c r="G464" s="24"/>
      <c r="H464" s="24"/>
      <c r="I464" s="10"/>
      <c r="J464" s="10"/>
    </row>
    <row r="465" spans="1:10" ht="15.75" customHeight="1">
      <c r="A465" s="62"/>
      <c r="B465" s="8"/>
      <c r="C465" s="8"/>
      <c r="D465" s="23"/>
      <c r="E465" s="23"/>
      <c r="F465" s="23"/>
      <c r="G465" s="24"/>
      <c r="H465" s="24"/>
      <c r="I465" s="10"/>
      <c r="J465" s="10"/>
    </row>
    <row r="466" spans="1:10" ht="15.75" customHeight="1">
      <c r="A466" s="62"/>
      <c r="B466" s="8"/>
      <c r="C466" s="8"/>
      <c r="D466" s="23"/>
      <c r="E466" s="23"/>
      <c r="F466" s="23"/>
      <c r="G466" s="24"/>
      <c r="H466" s="24"/>
      <c r="I466" s="10"/>
      <c r="J466" s="10"/>
    </row>
    <row r="467" spans="1:10" ht="15.75" customHeight="1">
      <c r="A467" s="62"/>
      <c r="B467" s="8"/>
      <c r="C467" s="8"/>
      <c r="D467" s="23"/>
      <c r="E467" s="23"/>
      <c r="F467" s="23"/>
      <c r="G467" s="24"/>
      <c r="H467" s="24"/>
      <c r="I467" s="10"/>
      <c r="J467" s="10"/>
    </row>
    <row r="468" spans="1:10" ht="15.75" customHeight="1">
      <c r="A468" s="62"/>
      <c r="B468" s="8"/>
      <c r="C468" s="8"/>
      <c r="D468" s="23"/>
      <c r="E468" s="23"/>
      <c r="F468" s="23"/>
      <c r="G468" s="24"/>
      <c r="H468" s="24"/>
      <c r="I468" s="10"/>
      <c r="J468" s="10"/>
    </row>
    <row r="469" spans="1:10" ht="15.75" customHeight="1">
      <c r="A469" s="62"/>
      <c r="B469" s="8"/>
      <c r="C469" s="8"/>
      <c r="D469" s="23"/>
      <c r="E469" s="23"/>
      <c r="F469" s="23"/>
      <c r="G469" s="24"/>
      <c r="H469" s="24"/>
      <c r="I469" s="10"/>
      <c r="J469" s="10"/>
    </row>
    <row r="470" spans="1:10" ht="15.75" customHeight="1">
      <c r="A470" s="62"/>
      <c r="B470" s="8"/>
      <c r="C470" s="8"/>
      <c r="D470" s="23"/>
      <c r="E470" s="23"/>
      <c r="F470" s="23"/>
      <c r="G470" s="24"/>
      <c r="H470" s="24"/>
      <c r="I470" s="10"/>
      <c r="J470" s="10"/>
    </row>
    <row r="471" spans="1:10" ht="15.75" customHeight="1">
      <c r="A471" s="62"/>
      <c r="B471" s="8"/>
      <c r="C471" s="8"/>
      <c r="D471" s="23"/>
      <c r="E471" s="23"/>
      <c r="F471" s="23"/>
      <c r="G471" s="24"/>
      <c r="H471" s="24"/>
      <c r="I471" s="10"/>
      <c r="J471" s="10"/>
    </row>
    <row r="472" spans="1:10" ht="15.75" customHeight="1">
      <c r="A472" s="62"/>
      <c r="B472" s="8"/>
      <c r="C472" s="8"/>
      <c r="D472" s="23"/>
      <c r="E472" s="23"/>
      <c r="F472" s="23"/>
      <c r="G472" s="24"/>
      <c r="H472" s="24"/>
      <c r="I472" s="10"/>
      <c r="J472" s="10"/>
    </row>
    <row r="473" spans="1:10" ht="15.75" customHeight="1">
      <c r="A473" s="62"/>
      <c r="B473" s="8"/>
      <c r="C473" s="8"/>
      <c r="D473" s="23"/>
      <c r="E473" s="23"/>
      <c r="F473" s="23"/>
      <c r="G473" s="24"/>
      <c r="H473" s="24"/>
      <c r="I473" s="10"/>
      <c r="J473" s="10"/>
    </row>
    <row r="474" spans="1:10" ht="15.75" customHeight="1">
      <c r="A474" s="62"/>
      <c r="B474" s="8"/>
      <c r="C474" s="8"/>
      <c r="D474" s="23"/>
      <c r="E474" s="23"/>
      <c r="F474" s="23"/>
      <c r="G474" s="24"/>
      <c r="H474" s="24"/>
      <c r="I474" s="10"/>
      <c r="J474" s="10"/>
    </row>
    <row r="475" spans="1:10" ht="15.75" customHeight="1">
      <c r="A475" s="67" t="s">
        <v>188</v>
      </c>
      <c r="B475" s="68" t="s">
        <v>30</v>
      </c>
      <c r="C475" s="68" t="s">
        <v>31</v>
      </c>
      <c r="D475" s="68" t="s">
        <v>32</v>
      </c>
      <c r="E475" s="68" t="s">
        <v>33</v>
      </c>
      <c r="F475" s="23"/>
      <c r="G475" s="24"/>
      <c r="H475" s="24"/>
      <c r="I475" s="10"/>
      <c r="J475" s="10"/>
    </row>
    <row r="476" spans="1:10" ht="15.75" customHeight="1">
      <c r="A476" s="3" t="s">
        <v>206</v>
      </c>
      <c r="B476" s="69">
        <v>0</v>
      </c>
      <c r="C476" s="69">
        <v>0</v>
      </c>
      <c r="D476" s="69">
        <v>0.306</v>
      </c>
      <c r="E476" s="69">
        <v>0.315</v>
      </c>
      <c r="F476" s="23"/>
      <c r="G476" s="24"/>
      <c r="H476" s="24"/>
      <c r="I476" s="10"/>
      <c r="J476" s="10"/>
    </row>
    <row r="477" spans="1:10" ht="15.75" customHeight="1">
      <c r="A477" s="62"/>
      <c r="B477" s="8"/>
      <c r="C477" s="8"/>
      <c r="D477" s="23"/>
      <c r="E477" s="23"/>
      <c r="F477" s="23"/>
      <c r="G477" s="24"/>
      <c r="H477" s="24"/>
      <c r="I477" s="10"/>
      <c r="J477" s="10"/>
    </row>
    <row r="478" spans="1:10" ht="15.75" customHeight="1">
      <c r="A478" s="62"/>
      <c r="B478" s="8"/>
      <c r="C478" s="8"/>
      <c r="D478" s="23"/>
      <c r="E478" s="23"/>
      <c r="F478" s="23"/>
      <c r="G478" s="24"/>
      <c r="H478" s="24"/>
      <c r="I478" s="10"/>
      <c r="J478" s="10"/>
    </row>
    <row r="479" spans="1:10" ht="15.75" customHeight="1">
      <c r="A479" s="62"/>
      <c r="B479" s="8"/>
      <c r="C479" s="8"/>
      <c r="D479" s="23"/>
      <c r="E479" s="23"/>
      <c r="F479" s="23"/>
      <c r="G479" s="24"/>
      <c r="H479" s="24"/>
      <c r="I479" s="10"/>
      <c r="J479" s="10"/>
    </row>
    <row r="480" spans="1:10" ht="15.75" customHeight="1">
      <c r="A480" s="62"/>
      <c r="B480" s="8"/>
      <c r="C480" s="8"/>
      <c r="D480" s="23"/>
      <c r="E480" s="23"/>
      <c r="F480" s="23"/>
      <c r="G480" s="24"/>
      <c r="H480" s="24"/>
      <c r="I480" s="10"/>
      <c r="J480" s="10"/>
    </row>
    <row r="481" spans="1:10" ht="15.75" customHeight="1">
      <c r="A481" s="62"/>
      <c r="B481" s="8"/>
      <c r="C481" s="8"/>
      <c r="D481" s="23"/>
      <c r="E481" s="23"/>
      <c r="F481" s="23"/>
      <c r="G481" s="24"/>
      <c r="H481" s="24"/>
      <c r="I481" s="10"/>
      <c r="J481" s="10"/>
    </row>
    <row r="482" spans="1:10" ht="15.75" customHeight="1">
      <c r="A482" s="62"/>
      <c r="B482" s="8"/>
      <c r="C482" s="8"/>
      <c r="D482" s="23"/>
      <c r="E482" s="23"/>
      <c r="F482" s="23"/>
      <c r="G482" s="24"/>
      <c r="H482" s="24"/>
      <c r="I482" s="10"/>
      <c r="J482" s="10"/>
    </row>
    <row r="483" spans="1:10" ht="15.75" customHeight="1">
      <c r="A483" s="62"/>
      <c r="B483" s="8"/>
      <c r="C483" s="8"/>
      <c r="D483" s="23"/>
      <c r="E483" s="23"/>
      <c r="F483" s="23"/>
      <c r="G483" s="24"/>
      <c r="H483" s="24"/>
      <c r="I483" s="10"/>
      <c r="J483" s="10"/>
    </row>
    <row r="484" spans="1:10" ht="15.75" customHeight="1">
      <c r="A484" s="62"/>
      <c r="B484" s="8"/>
      <c r="C484" s="8"/>
      <c r="D484" s="23"/>
      <c r="E484" s="23"/>
      <c r="F484" s="23"/>
      <c r="G484" s="24"/>
      <c r="H484" s="24"/>
      <c r="I484" s="10"/>
      <c r="J484" s="10"/>
    </row>
    <row r="485" spans="1:10" ht="15.75" customHeight="1">
      <c r="A485" s="62"/>
      <c r="B485" s="8"/>
      <c r="C485" s="8"/>
      <c r="D485" s="23"/>
      <c r="E485" s="23"/>
      <c r="F485" s="23"/>
      <c r="G485" s="24"/>
      <c r="H485" s="24"/>
      <c r="I485" s="10"/>
      <c r="J485" s="10"/>
    </row>
    <row r="486" spans="1:10" ht="15.75" customHeight="1">
      <c r="A486" s="62"/>
      <c r="B486" s="8"/>
      <c r="C486" s="8"/>
      <c r="D486" s="23"/>
      <c r="E486" s="23"/>
      <c r="F486" s="23"/>
      <c r="G486" s="24"/>
      <c r="H486" s="24"/>
      <c r="I486" s="10"/>
      <c r="J486" s="10"/>
    </row>
    <row r="487" spans="1:10" ht="15.75" customHeight="1">
      <c r="A487" s="70" t="s">
        <v>212</v>
      </c>
      <c r="B487" s="8"/>
      <c r="C487" s="8"/>
      <c r="D487" s="23"/>
      <c r="E487" s="23"/>
      <c r="F487" s="23"/>
      <c r="G487" s="24"/>
      <c r="H487" s="24"/>
      <c r="I487" s="10"/>
      <c r="J487" s="10"/>
    </row>
    <row r="488" spans="1:10" ht="15.75" customHeight="1">
      <c r="A488" s="70"/>
      <c r="B488" s="8"/>
      <c r="C488" s="8"/>
      <c r="D488" s="23"/>
      <c r="E488" s="23"/>
      <c r="F488" s="23"/>
      <c r="G488" s="24"/>
      <c r="H488" s="24"/>
      <c r="I488" s="10"/>
      <c r="J488" s="10"/>
    </row>
    <row r="489" spans="1:10" ht="15.75" customHeight="1">
      <c r="A489" s="70" t="s">
        <v>213</v>
      </c>
      <c r="B489" s="8"/>
      <c r="C489" s="8"/>
      <c r="D489" s="23"/>
      <c r="E489" s="23"/>
      <c r="F489" s="23"/>
      <c r="G489" s="24"/>
      <c r="H489" s="24"/>
      <c r="I489" s="10"/>
      <c r="J489" s="10"/>
    </row>
    <row r="490" spans="1:10" ht="15.75" customHeight="1">
      <c r="A490" s="70"/>
      <c r="B490" s="8"/>
      <c r="C490" s="8"/>
      <c r="D490" s="23"/>
      <c r="E490" s="23"/>
      <c r="F490" s="23"/>
      <c r="G490" s="24"/>
      <c r="H490" s="24"/>
      <c r="I490" s="10"/>
      <c r="J490" s="10"/>
    </row>
    <row r="491" spans="1:10" ht="15.75" customHeight="1">
      <c r="A491" s="70" t="s">
        <v>214</v>
      </c>
      <c r="B491" s="8"/>
      <c r="C491" s="8"/>
      <c r="D491" s="23"/>
      <c r="E491" s="23"/>
      <c r="F491" s="23"/>
      <c r="G491" s="24"/>
      <c r="H491" s="24"/>
      <c r="I491" s="10"/>
      <c r="J491" s="10"/>
    </row>
    <row r="492" spans="1:10" ht="15.75" customHeight="1">
      <c r="A492" s="62"/>
      <c r="B492" s="8"/>
      <c r="C492" s="8"/>
      <c r="D492" s="23"/>
      <c r="E492" s="23"/>
      <c r="F492" s="23"/>
      <c r="G492" s="24"/>
      <c r="H492" s="24"/>
      <c r="I492" s="10"/>
      <c r="J492" s="10"/>
    </row>
    <row r="493" spans="1:10" ht="15.75" customHeight="1">
      <c r="A493" s="62"/>
      <c r="B493" s="8"/>
      <c r="C493" s="8"/>
      <c r="D493" s="23"/>
      <c r="E493" s="23"/>
      <c r="F493" s="23"/>
      <c r="G493" s="24"/>
      <c r="H493" s="24"/>
      <c r="I493" s="10"/>
      <c r="J493" s="10"/>
    </row>
    <row r="494" ht="15.75" customHeight="1"/>
    <row r="495" spans="1:9" ht="15.75" customHeight="1">
      <c r="A495" s="1" t="str">
        <f>+A2</f>
        <v>Defense Health Program</v>
      </c>
      <c r="B495" s="2"/>
      <c r="C495" s="2"/>
      <c r="D495" s="2"/>
      <c r="E495" s="2"/>
      <c r="F495" s="2"/>
      <c r="G495" s="2"/>
      <c r="H495" s="2"/>
      <c r="I495" s="2"/>
    </row>
    <row r="496" spans="1:9" ht="15.75" customHeight="1">
      <c r="A496" s="1" t="str">
        <f>+A3</f>
        <v>Fiscal Year 2006/FY 2007 Budget Estimates</v>
      </c>
      <c r="B496" s="2"/>
      <c r="C496" s="2"/>
      <c r="D496" s="2"/>
      <c r="E496" s="2"/>
      <c r="F496" s="2"/>
      <c r="G496" s="2"/>
      <c r="H496" s="2"/>
      <c r="I496" s="2"/>
    </row>
    <row r="497" spans="1:9" ht="15.75" customHeight="1">
      <c r="A497" s="1" t="str">
        <f>+A4</f>
        <v>Exhibit R-2, DHP Budget Item Justification</v>
      </c>
      <c r="B497" s="2"/>
      <c r="C497" s="2"/>
      <c r="D497" s="2"/>
      <c r="E497" s="2"/>
      <c r="F497" s="2"/>
      <c r="G497" s="2"/>
      <c r="H497" s="2"/>
      <c r="I497" s="2"/>
    </row>
    <row r="498" spans="1:7" ht="15.75" customHeight="1">
      <c r="A498" s="4"/>
      <c r="B498" s="4"/>
      <c r="C498" s="4"/>
      <c r="D498" s="4"/>
      <c r="E498" s="4"/>
      <c r="F498" s="4"/>
      <c r="G498" s="5" t="str">
        <f>+G5</f>
        <v>Date:  January 2005</v>
      </c>
    </row>
    <row r="499" spans="1:9" ht="15.75" customHeight="1">
      <c r="A499" s="5" t="s">
        <v>3</v>
      </c>
      <c r="B499" s="5"/>
      <c r="C499" s="5"/>
      <c r="D499" s="5"/>
      <c r="F499" s="5"/>
      <c r="G499" s="5" t="s">
        <v>230</v>
      </c>
      <c r="H499" s="5"/>
      <c r="I499" s="5"/>
    </row>
    <row r="500" spans="1:9" ht="15.75" customHeight="1">
      <c r="A500" s="5" t="s">
        <v>72</v>
      </c>
      <c r="B500" s="5"/>
      <c r="C500" s="5"/>
      <c r="D500" s="5"/>
      <c r="F500" s="5"/>
      <c r="G500" s="5" t="s">
        <v>221</v>
      </c>
      <c r="H500" s="5"/>
      <c r="I500" s="5"/>
    </row>
    <row r="501" spans="1:9" ht="15.75" customHeight="1">
      <c r="A501" s="5"/>
      <c r="B501" s="5"/>
      <c r="C501" s="5"/>
      <c r="D501" s="5"/>
      <c r="F501" s="5"/>
      <c r="G501" s="5"/>
      <c r="H501" s="5"/>
      <c r="I501" s="5"/>
    </row>
    <row r="502" spans="1:9" ht="15.75" customHeight="1">
      <c r="A502" s="5"/>
      <c r="B502" s="5"/>
      <c r="C502" s="5"/>
      <c r="D502" s="5"/>
      <c r="F502" s="5"/>
      <c r="G502" s="5"/>
      <c r="H502" s="5"/>
      <c r="I502" s="5"/>
    </row>
    <row r="503" spans="2:9" ht="15.75" customHeight="1">
      <c r="B503" s="12" t="s">
        <v>30</v>
      </c>
      <c r="C503" s="12" t="s">
        <v>31</v>
      </c>
      <c r="D503" s="12" t="s">
        <v>32</v>
      </c>
      <c r="E503" s="12" t="s">
        <v>33</v>
      </c>
      <c r="F503" s="12" t="s">
        <v>34</v>
      </c>
      <c r="G503" s="12" t="s">
        <v>35</v>
      </c>
      <c r="H503" s="12" t="s">
        <v>76</v>
      </c>
      <c r="I503" s="12" t="s">
        <v>94</v>
      </c>
    </row>
    <row r="504" spans="1:9" ht="15.75" customHeight="1">
      <c r="A504" s="5" t="s">
        <v>1</v>
      </c>
      <c r="B504" s="14" t="s">
        <v>102</v>
      </c>
      <c r="C504" s="14" t="s">
        <v>37</v>
      </c>
      <c r="D504" s="14" t="s">
        <v>37</v>
      </c>
      <c r="E504" s="14" t="s">
        <v>37</v>
      </c>
      <c r="F504" s="14" t="s">
        <v>37</v>
      </c>
      <c r="G504" s="14" t="s">
        <v>37</v>
      </c>
      <c r="H504" s="14" t="s">
        <v>37</v>
      </c>
      <c r="I504" s="14" t="s">
        <v>37</v>
      </c>
    </row>
    <row r="505" ht="15.75" customHeight="1">
      <c r="A505" s="5"/>
    </row>
    <row r="506" spans="1:9" ht="15.75" customHeight="1">
      <c r="A506" s="5"/>
      <c r="B506" s="14"/>
      <c r="C506" s="14"/>
      <c r="D506" s="14"/>
      <c r="E506" s="14"/>
      <c r="F506" s="14"/>
      <c r="G506" s="14"/>
      <c r="H506" s="14"/>
      <c r="I506" s="14"/>
    </row>
    <row r="507" spans="1:9" ht="15.75" customHeight="1">
      <c r="A507" s="15" t="s">
        <v>2</v>
      </c>
      <c r="B507" s="72">
        <f aca="true" t="shared" si="3" ref="B507:I507">SUM(B508:B510)</f>
        <v>0</v>
      </c>
      <c r="C507" s="72">
        <f t="shared" si="3"/>
        <v>0</v>
      </c>
      <c r="D507" s="72">
        <f t="shared" si="3"/>
        <v>3</v>
      </c>
      <c r="E507" s="72">
        <f t="shared" si="3"/>
        <v>3</v>
      </c>
      <c r="F507" s="72">
        <f t="shared" si="3"/>
        <v>3</v>
      </c>
      <c r="G507" s="72">
        <f t="shared" si="3"/>
        <v>3</v>
      </c>
      <c r="H507" s="72">
        <f t="shared" si="3"/>
        <v>3</v>
      </c>
      <c r="I507" s="72">
        <f t="shared" si="3"/>
        <v>3</v>
      </c>
    </row>
    <row r="508" spans="1:9" ht="15.75" customHeight="1">
      <c r="A508" s="15" t="s">
        <v>91</v>
      </c>
      <c r="B508" s="71" t="s">
        <v>11</v>
      </c>
      <c r="C508" s="72" t="s">
        <v>11</v>
      </c>
      <c r="D508" s="72"/>
      <c r="E508" s="72">
        <v>0.8</v>
      </c>
      <c r="F508" s="72">
        <v>0.8</v>
      </c>
      <c r="G508" s="72">
        <v>0.8</v>
      </c>
      <c r="H508" s="72">
        <v>0.8</v>
      </c>
      <c r="I508" s="72">
        <v>0.8</v>
      </c>
    </row>
    <row r="509" spans="1:9" ht="15.75" customHeight="1">
      <c r="A509" s="15" t="s">
        <v>78</v>
      </c>
      <c r="B509" s="71" t="s">
        <v>11</v>
      </c>
      <c r="C509" s="72" t="s">
        <v>11</v>
      </c>
      <c r="D509" s="72">
        <v>3</v>
      </c>
      <c r="E509" s="72">
        <v>1</v>
      </c>
      <c r="F509" s="72">
        <v>1</v>
      </c>
      <c r="G509" s="72">
        <v>1</v>
      </c>
      <c r="H509" s="72">
        <v>1</v>
      </c>
      <c r="I509" s="72">
        <v>1</v>
      </c>
    </row>
    <row r="510" spans="1:9" ht="15.75" customHeight="1">
      <c r="A510" s="15" t="s">
        <v>79</v>
      </c>
      <c r="B510" s="71" t="s">
        <v>11</v>
      </c>
      <c r="C510" s="72" t="s">
        <v>11</v>
      </c>
      <c r="D510" s="72"/>
      <c r="E510" s="72">
        <v>1.2</v>
      </c>
      <c r="F510" s="72">
        <v>1.2</v>
      </c>
      <c r="G510" s="72">
        <v>1.2</v>
      </c>
      <c r="H510" s="72">
        <v>1.2</v>
      </c>
      <c r="I510" s="72">
        <v>1.2</v>
      </c>
    </row>
    <row r="511" spans="1:9" ht="15.75" customHeight="1">
      <c r="A511" s="7"/>
      <c r="B511" s="7"/>
      <c r="C511" s="7"/>
      <c r="D511" s="7"/>
      <c r="E511" s="7"/>
      <c r="F511" s="6"/>
      <c r="G511" s="6"/>
      <c r="H511" s="6"/>
      <c r="I511" s="11"/>
    </row>
    <row r="512" spans="1:9" ht="15.75" customHeight="1">
      <c r="A512" s="7"/>
      <c r="B512" s="7"/>
      <c r="C512" s="7"/>
      <c r="D512" s="7"/>
      <c r="E512" s="7"/>
      <c r="F512" s="6"/>
      <c r="G512" s="6"/>
      <c r="H512" s="6"/>
      <c r="I512" s="11"/>
    </row>
    <row r="513" spans="1:8" ht="15.75" customHeight="1">
      <c r="A513" s="16" t="s">
        <v>10</v>
      </c>
      <c r="B513" s="7"/>
      <c r="C513" s="7"/>
      <c r="D513" s="7"/>
      <c r="E513" s="7"/>
      <c r="F513" s="7"/>
      <c r="G513" s="7"/>
      <c r="H513" s="7"/>
    </row>
    <row r="514" spans="1:8" ht="15.75" customHeight="1">
      <c r="A514" s="7"/>
      <c r="B514" s="7"/>
      <c r="C514" s="7"/>
      <c r="D514" s="7"/>
      <c r="E514" s="7"/>
      <c r="F514" s="7"/>
      <c r="G514" s="7"/>
      <c r="H514" s="7"/>
    </row>
    <row r="515" spans="1:8" ht="15.75" customHeight="1">
      <c r="A515" s="30"/>
      <c r="B515" s="31"/>
      <c r="C515" s="31"/>
      <c r="D515" s="31"/>
      <c r="E515" s="31"/>
      <c r="F515" s="31"/>
      <c r="G515" s="31"/>
      <c r="H515" s="31"/>
    </row>
    <row r="516" spans="1:8" ht="15.75" customHeight="1">
      <c r="A516" s="31"/>
      <c r="B516" s="31"/>
      <c r="C516" s="31"/>
      <c r="D516" s="31"/>
      <c r="E516" s="31"/>
      <c r="F516" s="31"/>
      <c r="G516" s="31"/>
      <c r="H516" s="31"/>
    </row>
    <row r="517" spans="1:8" ht="15.75" customHeight="1">
      <c r="A517" s="31"/>
      <c r="B517" s="31"/>
      <c r="C517" s="31"/>
      <c r="D517" s="31"/>
      <c r="E517" s="31"/>
      <c r="F517" s="31"/>
      <c r="G517" s="31"/>
      <c r="H517" s="31"/>
    </row>
    <row r="518" spans="1:8" ht="15.75" customHeight="1">
      <c r="A518" s="31"/>
      <c r="B518" s="31"/>
      <c r="C518" s="31"/>
      <c r="D518" s="31"/>
      <c r="E518" s="31"/>
      <c r="F518" s="31"/>
      <c r="G518" s="31"/>
      <c r="H518" s="31"/>
    </row>
    <row r="519" spans="1:8" ht="15.75" customHeight="1">
      <c r="A519" s="31"/>
      <c r="B519" s="31"/>
      <c r="C519" s="31"/>
      <c r="D519" s="31"/>
      <c r="E519" s="31"/>
      <c r="F519" s="31"/>
      <c r="G519" s="31"/>
      <c r="H519" s="31"/>
    </row>
    <row r="520" spans="1:8" ht="15.75" customHeight="1">
      <c r="A520" s="31"/>
      <c r="B520" s="31"/>
      <c r="C520" s="31"/>
      <c r="D520" s="31"/>
      <c r="E520" s="31"/>
      <c r="F520" s="31"/>
      <c r="G520" s="31"/>
      <c r="H520" s="31"/>
    </row>
    <row r="521" spans="1:8" ht="15.75" customHeight="1">
      <c r="A521" s="31"/>
      <c r="B521" s="31"/>
      <c r="C521" s="31"/>
      <c r="D521" s="31"/>
      <c r="E521" s="31"/>
      <c r="F521" s="31"/>
      <c r="G521" s="31"/>
      <c r="H521" s="31"/>
    </row>
    <row r="522" spans="1:8" ht="15.75" customHeight="1">
      <c r="A522" s="31"/>
      <c r="B522" s="31"/>
      <c r="C522" s="31"/>
      <c r="D522" s="31"/>
      <c r="E522" s="31"/>
      <c r="F522" s="31"/>
      <c r="G522" s="31"/>
      <c r="H522" s="31"/>
    </row>
    <row r="523" spans="1:8" ht="15.75" customHeight="1">
      <c r="A523" s="31"/>
      <c r="B523" s="31"/>
      <c r="C523" s="31"/>
      <c r="D523" s="31"/>
      <c r="E523" s="31"/>
      <c r="F523" s="31"/>
      <c r="G523" s="31"/>
      <c r="H523" s="31"/>
    </row>
    <row r="524" spans="1:8" ht="15.75" customHeight="1">
      <c r="A524" s="31"/>
      <c r="B524" s="31"/>
      <c r="C524" s="31"/>
      <c r="D524" s="31"/>
      <c r="E524" s="31"/>
      <c r="F524" s="31"/>
      <c r="G524" s="31"/>
      <c r="H524" s="31"/>
    </row>
    <row r="525" spans="1:8" ht="15.75" customHeight="1">
      <c r="A525" s="7"/>
      <c r="B525" s="7"/>
      <c r="C525" s="7"/>
      <c r="D525" s="7"/>
      <c r="E525" s="7"/>
      <c r="F525" s="7"/>
      <c r="G525" s="7"/>
      <c r="H525" s="7"/>
    </row>
    <row r="526" spans="1:8" ht="15.75" customHeight="1">
      <c r="A526" s="7"/>
      <c r="B526" s="7"/>
      <c r="C526" s="7"/>
      <c r="D526" s="7"/>
      <c r="E526" s="7"/>
      <c r="F526" s="7"/>
      <c r="G526" s="7"/>
      <c r="H526" s="7"/>
    </row>
    <row r="527" spans="1:8" ht="15.75" customHeight="1">
      <c r="A527" s="7"/>
      <c r="B527" s="7"/>
      <c r="C527" s="7"/>
      <c r="D527" s="7"/>
      <c r="E527" s="7"/>
      <c r="F527" s="7"/>
      <c r="G527" s="7"/>
      <c r="H527" s="7"/>
    </row>
    <row r="528" spans="1:8" ht="15.75" customHeight="1">
      <c r="A528" s="7"/>
      <c r="B528" s="7"/>
      <c r="C528" s="7"/>
      <c r="D528" s="7"/>
      <c r="E528" s="7"/>
      <c r="F528" s="7"/>
      <c r="G528" s="7"/>
      <c r="H528" s="7"/>
    </row>
    <row r="529" spans="1:8" ht="15.75" customHeight="1">
      <c r="A529" s="30"/>
      <c r="B529" s="30"/>
      <c r="C529" s="30"/>
      <c r="D529" s="30"/>
      <c r="E529" s="30"/>
      <c r="F529" s="30"/>
      <c r="G529" s="30"/>
      <c r="H529" s="30"/>
    </row>
    <row r="530" spans="1:8" ht="15.75" customHeight="1">
      <c r="A530" s="30"/>
      <c r="B530" s="30"/>
      <c r="C530" s="30"/>
      <c r="D530" s="30"/>
      <c r="E530" s="30"/>
      <c r="F530" s="30"/>
      <c r="G530" s="30"/>
      <c r="H530" s="30"/>
    </row>
    <row r="531" spans="1:8" ht="15.75" customHeight="1">
      <c r="A531" s="30"/>
      <c r="B531" s="30"/>
      <c r="C531" s="30"/>
      <c r="D531" s="30"/>
      <c r="E531" s="30"/>
      <c r="F531" s="30"/>
      <c r="G531" s="30"/>
      <c r="H531" s="30"/>
    </row>
    <row r="532" spans="1:8" ht="15.75" customHeight="1">
      <c r="A532" s="30"/>
      <c r="B532" s="30"/>
      <c r="C532" s="30"/>
      <c r="D532" s="30"/>
      <c r="E532" s="30"/>
      <c r="F532" s="30"/>
      <c r="G532" s="30"/>
      <c r="H532" s="30"/>
    </row>
    <row r="533" spans="1:8" ht="15.75" customHeight="1">
      <c r="A533" s="30"/>
      <c r="B533" s="30"/>
      <c r="C533" s="30"/>
      <c r="D533" s="30"/>
      <c r="E533" s="30"/>
      <c r="F533" s="30"/>
      <c r="G533" s="30"/>
      <c r="H533" s="30"/>
    </row>
    <row r="534" spans="1:8" ht="15.75" customHeight="1">
      <c r="A534" s="30"/>
      <c r="B534" s="30"/>
      <c r="C534" s="30"/>
      <c r="D534" s="30"/>
      <c r="E534" s="30"/>
      <c r="F534" s="30"/>
      <c r="G534" s="30"/>
      <c r="H534" s="30"/>
    </row>
    <row r="535" spans="1:8" ht="15.75" customHeight="1">
      <c r="A535" s="30"/>
      <c r="B535" s="30"/>
      <c r="C535" s="30"/>
      <c r="D535" s="30"/>
      <c r="E535" s="30"/>
      <c r="F535" s="30"/>
      <c r="G535" s="30"/>
      <c r="H535" s="30"/>
    </row>
    <row r="536" spans="1:8" ht="15.75" customHeight="1">
      <c r="A536" s="30"/>
      <c r="B536" s="30"/>
      <c r="C536" s="30"/>
      <c r="D536" s="30"/>
      <c r="E536" s="30"/>
      <c r="F536" s="30"/>
      <c r="G536" s="30"/>
      <c r="H536" s="30"/>
    </row>
    <row r="537" spans="1:8" ht="15.75" customHeight="1">
      <c r="A537" s="30"/>
      <c r="B537" s="30"/>
      <c r="C537" s="30"/>
      <c r="D537" s="30"/>
      <c r="E537" s="30"/>
      <c r="F537" s="30"/>
      <c r="G537" s="30"/>
      <c r="H537" s="30"/>
    </row>
    <row r="538" spans="1:8" ht="15.75" customHeight="1">
      <c r="A538" s="30"/>
      <c r="B538" s="30"/>
      <c r="C538" s="30"/>
      <c r="D538" s="30"/>
      <c r="E538" s="30"/>
      <c r="F538" s="30"/>
      <c r="G538" s="30"/>
      <c r="H538" s="30"/>
    </row>
    <row r="539" spans="1:8" ht="15.75" customHeight="1">
      <c r="A539" s="30"/>
      <c r="B539" s="30"/>
      <c r="C539" s="30"/>
      <c r="D539" s="30"/>
      <c r="E539" s="30"/>
      <c r="F539" s="30"/>
      <c r="G539" s="30"/>
      <c r="H539" s="30"/>
    </row>
    <row r="540" spans="1:8" ht="15.75" customHeight="1">
      <c r="A540" s="30"/>
      <c r="B540" s="30"/>
      <c r="C540" s="30"/>
      <c r="D540" s="30"/>
      <c r="E540" s="30"/>
      <c r="F540" s="30"/>
      <c r="G540" s="30"/>
      <c r="H540" s="30"/>
    </row>
    <row r="541" spans="1:8" ht="15.75" customHeight="1">
      <c r="A541" s="30"/>
      <c r="B541" s="30"/>
      <c r="C541" s="30"/>
      <c r="D541" s="30"/>
      <c r="E541" s="30"/>
      <c r="F541" s="30"/>
      <c r="G541" s="30"/>
      <c r="H541" s="30"/>
    </row>
    <row r="542" spans="1:8" ht="15.75" customHeight="1">
      <c r="A542" s="30"/>
      <c r="B542" s="30"/>
      <c r="C542" s="30"/>
      <c r="D542" s="30"/>
      <c r="E542" s="30"/>
      <c r="F542" s="30"/>
      <c r="G542" s="30"/>
      <c r="H542" s="30"/>
    </row>
    <row r="543" spans="1:9" ht="15.75" customHeight="1">
      <c r="A543" s="5" t="s">
        <v>3</v>
      </c>
      <c r="B543" s="5"/>
      <c r="C543" s="5"/>
      <c r="D543" s="5"/>
      <c r="F543" s="5"/>
      <c r="G543" s="5" t="s">
        <v>230</v>
      </c>
      <c r="H543" s="5"/>
      <c r="I543" s="5"/>
    </row>
    <row r="544" spans="1:9" ht="15.75" customHeight="1">
      <c r="A544" s="5" t="s">
        <v>72</v>
      </c>
      <c r="B544" s="5"/>
      <c r="C544" s="5"/>
      <c r="D544" s="5"/>
      <c r="F544" s="5"/>
      <c r="G544" s="5" t="s">
        <v>222</v>
      </c>
      <c r="H544" s="5"/>
      <c r="I544" s="5"/>
    </row>
    <row r="545" spans="1:9" ht="15.75" customHeight="1">
      <c r="A545" s="16"/>
      <c r="B545" s="25"/>
      <c r="C545" s="25"/>
      <c r="D545" s="25"/>
      <c r="E545" s="25"/>
      <c r="F545" s="25"/>
      <c r="G545" s="25"/>
      <c r="H545" s="25"/>
      <c r="I545" s="5"/>
    </row>
    <row r="546" spans="1:9" ht="15.75" customHeight="1">
      <c r="A546" s="16"/>
      <c r="B546" s="25"/>
      <c r="C546" s="25"/>
      <c r="D546" s="25"/>
      <c r="E546" s="25"/>
      <c r="F546" s="25"/>
      <c r="G546" s="25"/>
      <c r="H546" s="25"/>
      <c r="I546" s="5"/>
    </row>
    <row r="547" spans="1:9" ht="15.75" customHeight="1">
      <c r="A547" s="16" t="s">
        <v>7</v>
      </c>
      <c r="B547" s="25"/>
      <c r="C547" s="25"/>
      <c r="D547" s="25"/>
      <c r="E547" s="25"/>
      <c r="F547" s="25"/>
      <c r="G547" s="25"/>
      <c r="H547" s="25"/>
      <c r="I547" s="5"/>
    </row>
    <row r="548" spans="1:8" ht="15.75" customHeight="1">
      <c r="A548" s="16"/>
      <c r="B548" s="7"/>
      <c r="C548" s="7"/>
      <c r="D548" s="7"/>
      <c r="E548" s="7"/>
      <c r="F548" s="7"/>
      <c r="G548" s="7"/>
      <c r="H548" s="7"/>
    </row>
    <row r="549" spans="1:9" ht="15.75" customHeight="1">
      <c r="A549" s="16" t="s">
        <v>1</v>
      </c>
      <c r="B549" s="17" t="s">
        <v>30</v>
      </c>
      <c r="C549" s="17" t="s">
        <v>31</v>
      </c>
      <c r="D549" s="17" t="s">
        <v>32</v>
      </c>
      <c r="E549" s="17" t="s">
        <v>33</v>
      </c>
      <c r="F549" s="17" t="s">
        <v>11</v>
      </c>
      <c r="G549" s="17" t="s">
        <v>11</v>
      </c>
      <c r="H549" s="17" t="s">
        <v>11</v>
      </c>
      <c r="I549" s="12"/>
    </row>
    <row r="550" spans="1:9" ht="15.75" customHeight="1">
      <c r="A550" s="16"/>
      <c r="B550" s="18"/>
      <c r="C550" s="18"/>
      <c r="D550" s="18"/>
      <c r="E550" s="18"/>
      <c r="F550" s="18"/>
      <c r="G550" s="18"/>
      <c r="H550" s="18"/>
      <c r="I550" s="14"/>
    </row>
    <row r="551" spans="1:9" ht="15.75" customHeight="1">
      <c r="A551" s="34" t="s">
        <v>172</v>
      </c>
      <c r="B551" s="54">
        <v>0</v>
      </c>
      <c r="C551" s="54">
        <v>0</v>
      </c>
      <c r="D551" s="54">
        <v>0</v>
      </c>
      <c r="E551" s="54">
        <v>0</v>
      </c>
      <c r="F551" s="18"/>
      <c r="G551" s="18"/>
      <c r="H551" s="18"/>
      <c r="I551" s="14"/>
    </row>
    <row r="552" spans="1:9" ht="15.75" customHeight="1">
      <c r="A552" s="15" t="s">
        <v>173</v>
      </c>
      <c r="B552" s="73">
        <f>+B551+B554</f>
        <v>0</v>
      </c>
      <c r="C552" s="73">
        <f>+C551+C554</f>
        <v>0</v>
      </c>
      <c r="D552" s="73">
        <f>+D551+D554</f>
        <v>3</v>
      </c>
      <c r="E552" s="73">
        <f>+E551+E554</f>
        <v>3</v>
      </c>
      <c r="F552" s="18"/>
      <c r="G552" s="18"/>
      <c r="H552" s="18"/>
      <c r="I552" s="14"/>
    </row>
    <row r="553" spans="1:9" ht="15.75" customHeight="1">
      <c r="A553" s="33"/>
      <c r="B553" s="54"/>
      <c r="C553" s="54"/>
      <c r="D553" s="54"/>
      <c r="E553" s="54"/>
      <c r="F553" s="18"/>
      <c r="G553" s="18"/>
      <c r="H553" s="18"/>
      <c r="I553" s="14"/>
    </row>
    <row r="554" spans="1:9" ht="15.75" customHeight="1">
      <c r="A554" s="34" t="s">
        <v>73</v>
      </c>
      <c r="B554" s="73">
        <f>SUM(B555:B560)</f>
        <v>0</v>
      </c>
      <c r="C554" s="73">
        <f>SUM(C555:C560)</f>
        <v>0</v>
      </c>
      <c r="D554" s="73">
        <f>SUM(D555:D560)</f>
        <v>3</v>
      </c>
      <c r="E554" s="73">
        <f>SUM(E555:E560)</f>
        <v>3</v>
      </c>
      <c r="F554" s="18"/>
      <c r="G554" s="18"/>
      <c r="H554" s="18"/>
      <c r="I554" s="14"/>
    </row>
    <row r="555" spans="1:9" ht="15.75" customHeight="1">
      <c r="A555" s="34" t="s">
        <v>74</v>
      </c>
      <c r="B555" s="54"/>
      <c r="C555" s="54"/>
      <c r="D555" s="54"/>
      <c r="E555" s="54"/>
      <c r="F555" s="18"/>
      <c r="G555" s="18"/>
      <c r="H555" s="18"/>
      <c r="I555" s="14"/>
    </row>
    <row r="556" spans="1:9" ht="15.75" customHeight="1">
      <c r="A556" s="35" t="s">
        <v>93</v>
      </c>
      <c r="B556" s="54"/>
      <c r="C556" s="54"/>
      <c r="D556" s="54"/>
      <c r="E556" s="54"/>
      <c r="F556" s="18"/>
      <c r="G556" s="18"/>
      <c r="H556" s="18"/>
      <c r="I556" s="14"/>
    </row>
    <row r="557" spans="1:9" ht="15.75" customHeight="1">
      <c r="A557" s="35" t="s">
        <v>80</v>
      </c>
      <c r="B557" s="54" t="s">
        <v>11</v>
      </c>
      <c r="C557" s="54"/>
      <c r="D557" s="49"/>
      <c r="E557" s="49"/>
      <c r="F557" s="18"/>
      <c r="G557" s="18"/>
      <c r="H557" s="18"/>
      <c r="I557" s="14"/>
    </row>
    <row r="558" spans="1:8" ht="15.75" customHeight="1">
      <c r="A558" s="35" t="s">
        <v>83</v>
      </c>
      <c r="B558" s="54"/>
      <c r="C558" s="54"/>
      <c r="D558" s="49"/>
      <c r="E558" s="49"/>
      <c r="F558" s="7"/>
      <c r="G558" s="7"/>
      <c r="H558" s="7"/>
    </row>
    <row r="559" spans="1:8" ht="15.75" customHeight="1">
      <c r="A559" s="35" t="s">
        <v>81</v>
      </c>
      <c r="B559" s="73"/>
      <c r="C559" s="54"/>
      <c r="D559" s="54"/>
      <c r="E559" s="54"/>
      <c r="F559" s="7"/>
      <c r="G559" s="7"/>
      <c r="H559" s="7"/>
    </row>
    <row r="560" spans="1:8" ht="15.75" customHeight="1">
      <c r="A560" s="35" t="s">
        <v>97</v>
      </c>
      <c r="B560" s="73"/>
      <c r="C560" s="54"/>
      <c r="D560" s="54">
        <v>3</v>
      </c>
      <c r="E560" s="54">
        <v>3</v>
      </c>
      <c r="F560" s="7"/>
      <c r="G560" s="7"/>
      <c r="H560" s="7"/>
    </row>
    <row r="561" spans="1:9" ht="15.75" customHeight="1">
      <c r="A561" s="24"/>
      <c r="B561" s="24"/>
      <c r="C561" s="24"/>
      <c r="F561" s="24"/>
      <c r="G561" s="24"/>
      <c r="H561" s="24"/>
      <c r="I561" s="10"/>
    </row>
    <row r="562" spans="1:9" ht="15.75" customHeight="1">
      <c r="A562" s="16" t="s">
        <v>8</v>
      </c>
      <c r="B562" s="26" t="s">
        <v>11</v>
      </c>
      <c r="C562" s="24"/>
      <c r="D562" s="24"/>
      <c r="E562" s="24"/>
      <c r="F562" s="24"/>
      <c r="G562" s="24"/>
      <c r="H562" s="24"/>
      <c r="I562" s="10"/>
    </row>
    <row r="563" spans="1:9" ht="15.75" customHeight="1">
      <c r="A563" s="7"/>
      <c r="B563" s="7"/>
      <c r="C563" s="7"/>
      <c r="D563" s="7"/>
      <c r="E563" s="6"/>
      <c r="F563" s="6"/>
      <c r="G563" s="6"/>
      <c r="H563" s="6"/>
      <c r="I563" s="6"/>
    </row>
    <row r="564" spans="2:9" ht="15.75" customHeight="1">
      <c r="B564" s="12" t="s">
        <v>30</v>
      </c>
      <c r="C564" s="12" t="s">
        <v>31</v>
      </c>
      <c r="D564" s="12" t="s">
        <v>32</v>
      </c>
      <c r="E564" s="12" t="s">
        <v>33</v>
      </c>
      <c r="F564" s="12" t="s">
        <v>34</v>
      </c>
      <c r="G564" s="12" t="s">
        <v>35</v>
      </c>
      <c r="H564" s="12" t="s">
        <v>76</v>
      </c>
      <c r="I564" s="12" t="s">
        <v>94</v>
      </c>
    </row>
    <row r="565" spans="1:9" ht="15.75" customHeight="1">
      <c r="A565" s="5"/>
      <c r="B565" s="14" t="s">
        <v>102</v>
      </c>
      <c r="C565" s="14" t="s">
        <v>37</v>
      </c>
      <c r="D565" s="14" t="s">
        <v>37</v>
      </c>
      <c r="E565" s="14" t="s">
        <v>37</v>
      </c>
      <c r="F565" s="14" t="s">
        <v>37</v>
      </c>
      <c r="G565" s="14" t="s">
        <v>37</v>
      </c>
      <c r="H565" s="14" t="s">
        <v>37</v>
      </c>
      <c r="I565" s="14" t="s">
        <v>37</v>
      </c>
    </row>
    <row r="566" ht="15.75" customHeight="1">
      <c r="A566" s="3" t="s">
        <v>9</v>
      </c>
    </row>
    <row r="567" spans="1:9" ht="15.75" customHeight="1">
      <c r="A567" s="3" t="s">
        <v>85</v>
      </c>
      <c r="B567" s="71">
        <v>1</v>
      </c>
      <c r="C567" s="71">
        <v>1.5</v>
      </c>
      <c r="D567" s="71">
        <v>2.5</v>
      </c>
      <c r="E567" s="71">
        <v>2.5</v>
      </c>
      <c r="F567" s="71">
        <v>2.5</v>
      </c>
      <c r="G567" s="71">
        <v>2.5</v>
      </c>
      <c r="H567" s="71">
        <v>2.5</v>
      </c>
      <c r="I567" s="71">
        <v>3.5</v>
      </c>
    </row>
    <row r="568" spans="1:9" ht="15.75" customHeight="1">
      <c r="A568" s="7"/>
      <c r="B568" s="7"/>
      <c r="C568" s="7"/>
      <c r="D568" s="7"/>
      <c r="E568" s="6"/>
      <c r="F568" s="6"/>
      <c r="G568" s="6"/>
      <c r="H568" s="6"/>
      <c r="I568" s="6"/>
    </row>
    <row r="569" spans="1:9" ht="15.75" customHeight="1">
      <c r="A569" s="7"/>
      <c r="B569" s="7"/>
      <c r="C569" s="7"/>
      <c r="D569" s="7" t="s">
        <v>11</v>
      </c>
      <c r="E569" s="6"/>
      <c r="F569" s="6"/>
      <c r="G569" s="6"/>
      <c r="H569" s="6"/>
      <c r="I569" s="6"/>
    </row>
    <row r="570" spans="1:9" ht="15.75" customHeight="1">
      <c r="A570" s="7"/>
      <c r="B570" s="7"/>
      <c r="C570" s="7"/>
      <c r="D570" s="7"/>
      <c r="E570" s="6"/>
      <c r="F570" s="6"/>
      <c r="G570" s="6"/>
      <c r="H570" s="6"/>
      <c r="I570" s="6"/>
    </row>
    <row r="571" spans="1:9" ht="15.75" customHeight="1">
      <c r="A571" s="7"/>
      <c r="B571" s="7"/>
      <c r="C571" s="7"/>
      <c r="D571" s="7"/>
      <c r="E571" s="6"/>
      <c r="F571" s="6"/>
      <c r="G571" s="6"/>
      <c r="H571" s="6"/>
      <c r="I571" s="6"/>
    </row>
    <row r="572" spans="1:9" ht="15.75" customHeight="1">
      <c r="A572" s="5" t="s">
        <v>3</v>
      </c>
      <c r="B572" s="5"/>
      <c r="C572" s="5"/>
      <c r="D572" s="5"/>
      <c r="F572" s="5"/>
      <c r="G572" s="5" t="s">
        <v>233</v>
      </c>
      <c r="H572" s="5"/>
      <c r="I572" s="5"/>
    </row>
    <row r="573" spans="1:9" ht="15.75" customHeight="1">
      <c r="A573" s="5" t="s">
        <v>72</v>
      </c>
      <c r="B573" s="5"/>
      <c r="C573" s="5"/>
      <c r="D573" s="5"/>
      <c r="F573" s="5"/>
      <c r="G573" s="5" t="s">
        <v>225</v>
      </c>
      <c r="H573" s="5"/>
      <c r="I573" s="5"/>
    </row>
    <row r="574" ht="15.75" customHeight="1"/>
    <row r="575" ht="15.75" customHeight="1"/>
    <row r="576" spans="1:10" ht="15.75" customHeight="1">
      <c r="A576" s="5" t="s">
        <v>1</v>
      </c>
      <c r="B576" s="12" t="s">
        <v>30</v>
      </c>
      <c r="C576" s="12" t="s">
        <v>31</v>
      </c>
      <c r="D576" s="12" t="s">
        <v>32</v>
      </c>
      <c r="E576" s="12" t="s">
        <v>33</v>
      </c>
      <c r="F576" s="12" t="s">
        <v>34</v>
      </c>
      <c r="G576" s="12" t="s">
        <v>35</v>
      </c>
      <c r="H576" s="12" t="s">
        <v>76</v>
      </c>
      <c r="I576" s="12" t="s">
        <v>94</v>
      </c>
      <c r="J576" s="12"/>
    </row>
    <row r="577" spans="1:10" ht="15.75" customHeight="1">
      <c r="A577" s="5"/>
      <c r="B577" s="14" t="s">
        <v>102</v>
      </c>
      <c r="C577" s="14" t="s">
        <v>37</v>
      </c>
      <c r="D577" s="14" t="s">
        <v>37</v>
      </c>
      <c r="E577" s="14" t="s">
        <v>37</v>
      </c>
      <c r="F577" s="14" t="s">
        <v>37</v>
      </c>
      <c r="G577" s="14" t="s">
        <v>37</v>
      </c>
      <c r="H577" s="14" t="s">
        <v>37</v>
      </c>
      <c r="I577" s="14" t="s">
        <v>37</v>
      </c>
      <c r="J577" s="14"/>
    </row>
    <row r="578" spans="1:9" ht="15.75" customHeight="1">
      <c r="A578" s="5"/>
      <c r="B578" s="14"/>
      <c r="C578" s="14"/>
      <c r="D578" s="14"/>
      <c r="E578" s="14"/>
      <c r="F578" s="14"/>
      <c r="G578" s="14"/>
      <c r="H578" s="14"/>
      <c r="I578" s="14"/>
    </row>
    <row r="579" spans="1:9" ht="15.75" customHeight="1">
      <c r="A579" s="15" t="s">
        <v>224</v>
      </c>
      <c r="B579" s="51">
        <f>SUM(B580:B691)</f>
        <v>390.0999999999999</v>
      </c>
      <c r="C579" s="51">
        <f>SUM(C580:C691)</f>
        <v>435.07499999999993</v>
      </c>
      <c r="D579" s="51">
        <f aca="true" t="shared" si="4" ref="D579:I579">SUM(D580:D691)</f>
        <v>31.099</v>
      </c>
      <c r="E579" s="51">
        <f t="shared" si="4"/>
        <v>34.448</v>
      </c>
      <c r="F579" s="51">
        <f t="shared" si="4"/>
        <v>34.827</v>
      </c>
      <c r="G579" s="51">
        <f t="shared" si="4"/>
        <v>35.257999999999996</v>
      </c>
      <c r="H579" s="51">
        <f t="shared" si="4"/>
        <v>35.842</v>
      </c>
      <c r="I579" s="51">
        <f t="shared" si="4"/>
        <v>36.428</v>
      </c>
    </row>
    <row r="580" spans="1:9" ht="15.75" customHeight="1">
      <c r="A580" s="15" t="s">
        <v>4</v>
      </c>
      <c r="B580" s="49">
        <v>9.8</v>
      </c>
      <c r="C580" s="51"/>
      <c r="D580" s="51"/>
      <c r="E580" s="51"/>
      <c r="F580" s="51"/>
      <c r="G580" s="51"/>
      <c r="H580" s="49"/>
      <c r="I580" s="49"/>
    </row>
    <row r="581" spans="1:9" ht="15.75" customHeight="1">
      <c r="A581" s="15" t="s">
        <v>5</v>
      </c>
      <c r="B581" s="49">
        <v>2.5</v>
      </c>
      <c r="C581" s="51" t="s">
        <v>11</v>
      </c>
      <c r="D581" s="51"/>
      <c r="E581" s="51"/>
      <c r="F581" s="51"/>
      <c r="G581" s="51"/>
      <c r="H581" s="49"/>
      <c r="I581" s="49"/>
    </row>
    <row r="582" spans="1:9" ht="15.75" customHeight="1">
      <c r="A582" s="15" t="s">
        <v>52</v>
      </c>
      <c r="B582" s="49">
        <v>146.3</v>
      </c>
      <c r="C582" s="51"/>
      <c r="D582" s="51"/>
      <c r="E582" s="51"/>
      <c r="F582" s="51"/>
      <c r="G582" s="51"/>
      <c r="H582" s="49"/>
      <c r="I582" s="49"/>
    </row>
    <row r="583" spans="1:9" ht="15.75" customHeight="1">
      <c r="A583" s="15" t="s">
        <v>53</v>
      </c>
      <c r="B583" s="49">
        <v>82.9</v>
      </c>
      <c r="C583" s="51"/>
      <c r="D583" s="51"/>
      <c r="E583" s="51"/>
      <c r="F583" s="51"/>
      <c r="G583" s="51"/>
      <c r="H583" s="49"/>
      <c r="I583" s="49"/>
    </row>
    <row r="584" spans="1:9" ht="15.75" customHeight="1">
      <c r="A584" s="15" t="s">
        <v>54</v>
      </c>
      <c r="B584" s="49">
        <v>48.9</v>
      </c>
      <c r="C584" s="51"/>
      <c r="D584" s="51"/>
      <c r="E584" s="51"/>
      <c r="F584" s="51"/>
      <c r="G584" s="51"/>
      <c r="H584" s="49"/>
      <c r="I584" s="49"/>
    </row>
    <row r="585" spans="1:9" ht="15.75" customHeight="1">
      <c r="A585" s="15" t="s">
        <v>55</v>
      </c>
      <c r="B585" s="49">
        <v>8.3</v>
      </c>
      <c r="C585" s="51" t="s">
        <v>11</v>
      </c>
      <c r="D585" s="51"/>
      <c r="E585" s="51"/>
      <c r="F585" s="51"/>
      <c r="G585" s="51"/>
      <c r="H585" s="49"/>
      <c r="I585" s="49"/>
    </row>
    <row r="586" spans="1:9" ht="15.75" customHeight="1">
      <c r="A586" s="15" t="s">
        <v>12</v>
      </c>
      <c r="B586" s="49">
        <v>2.1</v>
      </c>
      <c r="C586" s="51"/>
      <c r="D586" s="51"/>
      <c r="E586" s="51"/>
      <c r="F586" s="51"/>
      <c r="G586" s="51"/>
      <c r="H586" s="49"/>
      <c r="I586" s="49"/>
    </row>
    <row r="587" spans="1:9" ht="15.75" customHeight="1">
      <c r="A587" s="15" t="s">
        <v>56</v>
      </c>
      <c r="B587" s="51">
        <v>4.1</v>
      </c>
      <c r="C587" s="49"/>
      <c r="D587" s="51"/>
      <c r="E587" s="51"/>
      <c r="F587" s="51"/>
      <c r="G587" s="51"/>
      <c r="H587" s="51"/>
      <c r="I587" s="49"/>
    </row>
    <row r="588" spans="1:9" ht="15.75" customHeight="1">
      <c r="A588" s="15" t="s">
        <v>57</v>
      </c>
      <c r="B588" s="51"/>
      <c r="C588" s="49"/>
      <c r="D588" s="51"/>
      <c r="E588" s="51"/>
      <c r="F588" s="51"/>
      <c r="G588" s="51"/>
      <c r="H588" s="51"/>
      <c r="I588" s="49"/>
    </row>
    <row r="589" spans="1:9" ht="15.75" customHeight="1">
      <c r="A589" s="15" t="s">
        <v>15</v>
      </c>
      <c r="B589" s="51"/>
      <c r="C589" s="49"/>
      <c r="D589" s="51"/>
      <c r="E589" s="51"/>
      <c r="F589" s="51"/>
      <c r="G589" s="51"/>
      <c r="H589" s="51"/>
      <c r="I589" s="49"/>
    </row>
    <row r="590" spans="1:9" ht="15.75" customHeight="1">
      <c r="A590" s="15" t="s">
        <v>58</v>
      </c>
      <c r="B590" s="51"/>
      <c r="C590" s="49"/>
      <c r="D590" s="51"/>
      <c r="E590" s="51"/>
      <c r="F590" s="51"/>
      <c r="G590" s="51"/>
      <c r="H590" s="51"/>
      <c r="I590" s="49"/>
    </row>
    <row r="591" spans="1:9" ht="15.75" customHeight="1">
      <c r="A591" s="44" t="s">
        <v>92</v>
      </c>
      <c r="B591" s="51"/>
      <c r="C591" s="49"/>
      <c r="D591" s="51"/>
      <c r="E591" s="51"/>
      <c r="F591" s="51"/>
      <c r="G591" s="51"/>
      <c r="H591" s="51"/>
      <c r="I591" s="49"/>
    </row>
    <row r="592" spans="1:9" ht="15.75" customHeight="1">
      <c r="A592" s="15" t="s">
        <v>59</v>
      </c>
      <c r="B592" s="51">
        <v>2.9</v>
      </c>
      <c r="C592" s="49"/>
      <c r="D592" s="51"/>
      <c r="E592" s="51"/>
      <c r="F592" s="51"/>
      <c r="G592" s="51"/>
      <c r="H592" s="51"/>
      <c r="I592" s="49"/>
    </row>
    <row r="593" spans="1:9" ht="15.75" customHeight="1">
      <c r="A593" s="15" t="s">
        <v>16</v>
      </c>
      <c r="B593" s="51">
        <v>2.9</v>
      </c>
      <c r="C593" s="49" t="s">
        <v>11</v>
      </c>
      <c r="D593" s="51"/>
      <c r="E593" s="51"/>
      <c r="F593" s="51"/>
      <c r="G593" s="51"/>
      <c r="H593" s="51"/>
      <c r="I593" s="49"/>
    </row>
    <row r="594" spans="1:9" ht="15.75" customHeight="1">
      <c r="A594" s="15" t="s">
        <v>60</v>
      </c>
      <c r="B594" s="51">
        <v>3.9</v>
      </c>
      <c r="C594" s="49"/>
      <c r="D594" s="51"/>
      <c r="E594" s="51"/>
      <c r="F594" s="51"/>
      <c r="G594" s="51"/>
      <c r="H594" s="51"/>
      <c r="I594" s="49"/>
    </row>
    <row r="595" spans="1:9" ht="15.75" customHeight="1">
      <c r="A595" s="42" t="s">
        <v>19</v>
      </c>
      <c r="B595" s="51"/>
      <c r="C595" s="49"/>
      <c r="D595" s="51"/>
      <c r="E595" s="51"/>
      <c r="F595" s="51"/>
      <c r="G595" s="51"/>
      <c r="H595" s="51"/>
      <c r="I595" s="49"/>
    </row>
    <row r="596" spans="1:9" ht="15.75" customHeight="1">
      <c r="A596" s="42" t="s">
        <v>61</v>
      </c>
      <c r="B596" s="51"/>
      <c r="C596" s="49"/>
      <c r="D596" s="51"/>
      <c r="E596" s="51"/>
      <c r="F596" s="51"/>
      <c r="G596" s="51"/>
      <c r="H596" s="51"/>
      <c r="I596" s="49"/>
    </row>
    <row r="597" spans="1:9" ht="15.75" customHeight="1">
      <c r="A597" s="42" t="s">
        <v>20</v>
      </c>
      <c r="B597" s="51">
        <v>2.9</v>
      </c>
      <c r="C597" s="49" t="s">
        <v>11</v>
      </c>
      <c r="D597" s="51"/>
      <c r="E597" s="51"/>
      <c r="F597" s="51"/>
      <c r="G597" s="51"/>
      <c r="H597" s="51"/>
      <c r="I597" s="49"/>
    </row>
    <row r="598" spans="1:9" ht="15.75" customHeight="1">
      <c r="A598" s="42" t="s">
        <v>21</v>
      </c>
      <c r="B598" s="51"/>
      <c r="C598" s="49"/>
      <c r="D598" s="51"/>
      <c r="E598" s="51"/>
      <c r="F598" s="51"/>
      <c r="G598" s="51"/>
      <c r="H598" s="51"/>
      <c r="I598" s="49"/>
    </row>
    <row r="599" spans="1:9" ht="15.75" customHeight="1">
      <c r="A599" s="42" t="s">
        <v>22</v>
      </c>
      <c r="B599" s="51">
        <v>4.1</v>
      </c>
      <c r="C599" s="49"/>
      <c r="D599" s="51"/>
      <c r="E599" s="51"/>
      <c r="F599" s="51"/>
      <c r="G599" s="51"/>
      <c r="H599" s="51"/>
      <c r="I599" s="49"/>
    </row>
    <row r="600" spans="1:9" ht="15.75" customHeight="1">
      <c r="A600" s="42" t="s">
        <v>23</v>
      </c>
      <c r="B600" s="51"/>
      <c r="C600" s="49"/>
      <c r="D600" s="51"/>
      <c r="E600" s="51"/>
      <c r="F600" s="51"/>
      <c r="G600" s="51"/>
      <c r="H600" s="51"/>
      <c r="I600" s="49"/>
    </row>
    <row r="601" spans="1:9" ht="15.75" customHeight="1">
      <c r="A601" s="42" t="s">
        <v>18</v>
      </c>
      <c r="B601" s="51"/>
      <c r="C601" s="49"/>
      <c r="D601" s="51"/>
      <c r="E601" s="51"/>
      <c r="F601" s="51"/>
      <c r="G601" s="51"/>
      <c r="H601" s="51"/>
      <c r="I601" s="49"/>
    </row>
    <row r="602" spans="1:9" ht="15.75" customHeight="1">
      <c r="A602" s="42" t="s">
        <v>62</v>
      </c>
      <c r="B602" s="51">
        <v>2.4</v>
      </c>
      <c r="C602" s="49" t="s">
        <v>11</v>
      </c>
      <c r="D602" s="51"/>
      <c r="E602" s="51"/>
      <c r="F602" s="51"/>
      <c r="G602" s="51"/>
      <c r="H602" s="51"/>
      <c r="I602" s="49"/>
    </row>
    <row r="603" spans="1:9" ht="15.75" customHeight="1">
      <c r="A603" s="43" t="s">
        <v>63</v>
      </c>
      <c r="B603" s="51">
        <v>1</v>
      </c>
      <c r="C603" s="49"/>
      <c r="D603" s="51"/>
      <c r="E603" s="51"/>
      <c r="F603" s="51"/>
      <c r="G603" s="51"/>
      <c r="H603" s="51"/>
      <c r="I603" s="49"/>
    </row>
    <row r="604" spans="1:9" ht="15.75" customHeight="1">
      <c r="A604" s="42" t="s">
        <v>64</v>
      </c>
      <c r="B604" s="51">
        <v>13.4</v>
      </c>
      <c r="C604" s="49" t="s">
        <v>11</v>
      </c>
      <c r="D604" s="51"/>
      <c r="E604" s="51"/>
      <c r="F604" s="51"/>
      <c r="G604" s="51"/>
      <c r="H604" s="51"/>
      <c r="I604" s="49"/>
    </row>
    <row r="605" spans="1:9" ht="15.75" customHeight="1">
      <c r="A605" s="42" t="s">
        <v>39</v>
      </c>
      <c r="B605" s="51">
        <v>1</v>
      </c>
      <c r="C605" s="49"/>
      <c r="D605" s="51"/>
      <c r="E605" s="51"/>
      <c r="F605" s="51"/>
      <c r="G605" s="51"/>
      <c r="H605" s="51"/>
      <c r="I605" s="49"/>
    </row>
    <row r="606" spans="1:9" ht="15.75" customHeight="1">
      <c r="A606" s="42" t="s">
        <v>40</v>
      </c>
      <c r="B606" s="51">
        <v>1</v>
      </c>
      <c r="C606" s="49"/>
      <c r="D606" s="51"/>
      <c r="E606" s="51"/>
      <c r="F606" s="51"/>
      <c r="G606" s="51"/>
      <c r="H606" s="51"/>
      <c r="I606" s="49"/>
    </row>
    <row r="607" spans="1:9" ht="15.75" customHeight="1">
      <c r="A607" s="42" t="s">
        <v>41</v>
      </c>
      <c r="B607" s="51">
        <v>1.9</v>
      </c>
      <c r="C607" s="49"/>
      <c r="D607" s="51"/>
      <c r="E607" s="51"/>
      <c r="F607" s="51"/>
      <c r="G607" s="51"/>
      <c r="H607" s="51"/>
      <c r="I607" s="49"/>
    </row>
    <row r="608" spans="1:9" ht="15.75" customHeight="1">
      <c r="A608" s="42" t="s">
        <v>65</v>
      </c>
      <c r="B608" s="51">
        <v>2</v>
      </c>
      <c r="C608" s="49" t="s">
        <v>11</v>
      </c>
      <c r="D608" s="51"/>
      <c r="E608" s="51"/>
      <c r="F608" s="51"/>
      <c r="G608" s="51"/>
      <c r="H608" s="51"/>
      <c r="I608" s="49"/>
    </row>
    <row r="609" spans="1:9" ht="15.75" customHeight="1">
      <c r="A609" s="42" t="s">
        <v>152</v>
      </c>
      <c r="B609" s="51">
        <v>1.7</v>
      </c>
      <c r="C609" s="49"/>
      <c r="D609" s="51"/>
      <c r="E609" s="51"/>
      <c r="F609" s="51"/>
      <c r="G609" s="51"/>
      <c r="H609" s="51"/>
      <c r="I609" s="49"/>
    </row>
    <row r="610" spans="1:9" ht="15.75" customHeight="1">
      <c r="A610" s="42" t="s">
        <v>66</v>
      </c>
      <c r="B610" s="51">
        <v>1.2</v>
      </c>
      <c r="C610" s="49" t="s">
        <v>11</v>
      </c>
      <c r="D610" s="51"/>
      <c r="E610" s="51"/>
      <c r="F610" s="51"/>
      <c r="G610" s="51"/>
      <c r="H610" s="51"/>
      <c r="I610" s="49"/>
    </row>
    <row r="611" spans="1:9" ht="15.75" customHeight="1">
      <c r="A611" s="42" t="s">
        <v>42</v>
      </c>
      <c r="B611" s="51">
        <v>1</v>
      </c>
      <c r="C611" s="49"/>
      <c r="D611" s="51"/>
      <c r="E611" s="51"/>
      <c r="F611" s="51"/>
      <c r="G611" s="51"/>
      <c r="H611" s="51"/>
      <c r="I611" s="49"/>
    </row>
    <row r="612" spans="1:9" ht="15.75" customHeight="1">
      <c r="A612" s="42" t="s">
        <v>67</v>
      </c>
      <c r="B612" s="51">
        <v>1.5</v>
      </c>
      <c r="C612" s="49"/>
      <c r="D612" s="51"/>
      <c r="E612" s="51"/>
      <c r="F612" s="51"/>
      <c r="G612" s="51"/>
      <c r="H612" s="51"/>
      <c r="I612" s="49"/>
    </row>
    <row r="613" spans="1:9" ht="15.75" customHeight="1">
      <c r="A613" s="42" t="s">
        <v>68</v>
      </c>
      <c r="B613" s="51">
        <v>4.1</v>
      </c>
      <c r="C613" s="49"/>
      <c r="D613" s="51"/>
      <c r="E613" s="51"/>
      <c r="F613" s="51"/>
      <c r="G613" s="51"/>
      <c r="H613" s="51"/>
      <c r="I613" s="49"/>
    </row>
    <row r="614" spans="1:9" ht="15.75" customHeight="1">
      <c r="A614" s="15" t="s">
        <v>77</v>
      </c>
      <c r="B614" s="49">
        <v>1</v>
      </c>
      <c r="C614" s="49"/>
      <c r="D614" s="51"/>
      <c r="E614" s="51"/>
      <c r="F614" s="51"/>
      <c r="G614" s="51"/>
      <c r="H614" s="51"/>
      <c r="I614" s="49"/>
    </row>
    <row r="615" spans="1:9" ht="15.75" customHeight="1">
      <c r="A615" s="7"/>
      <c r="B615" s="49"/>
      <c r="C615" s="49"/>
      <c r="D615" s="49"/>
      <c r="E615" s="51"/>
      <c r="F615" s="51"/>
      <c r="G615" s="51"/>
      <c r="H615" s="51"/>
      <c r="I615" s="51"/>
    </row>
    <row r="616" spans="1:9" ht="15.75" customHeight="1">
      <c r="A616" s="16" t="s">
        <v>3</v>
      </c>
      <c r="B616" s="61"/>
      <c r="C616" s="61"/>
      <c r="D616" s="61"/>
      <c r="E616" s="49"/>
      <c r="F616" s="61"/>
      <c r="G616" s="61" t="s">
        <v>233</v>
      </c>
      <c r="H616" s="61"/>
      <c r="I616" s="61"/>
    </row>
    <row r="617" spans="1:9" ht="15.75" customHeight="1">
      <c r="A617" s="16" t="s">
        <v>72</v>
      </c>
      <c r="B617" s="61"/>
      <c r="C617" s="61"/>
      <c r="D617" s="61"/>
      <c r="E617" s="49"/>
      <c r="F617" s="61"/>
      <c r="G617" s="61" t="s">
        <v>223</v>
      </c>
      <c r="H617" s="61"/>
      <c r="I617" s="61"/>
    </row>
    <row r="618" spans="1:9" ht="15.75" customHeight="1">
      <c r="A618" s="7"/>
      <c r="B618" s="49"/>
      <c r="C618" s="49"/>
      <c r="D618" s="49"/>
      <c r="E618" s="49"/>
      <c r="F618" s="49"/>
      <c r="G618" s="49"/>
      <c r="H618" s="49"/>
      <c r="I618" s="49"/>
    </row>
    <row r="619" spans="1:9" ht="15.75" customHeight="1">
      <c r="A619" s="7"/>
      <c r="B619" s="49"/>
      <c r="C619" s="49"/>
      <c r="D619" s="49"/>
      <c r="E619" s="49"/>
      <c r="F619" s="49"/>
      <c r="G619" s="49"/>
      <c r="H619" s="49"/>
      <c r="I619" s="49"/>
    </row>
    <row r="620" spans="1:9" ht="15.75" customHeight="1">
      <c r="A620" s="16" t="s">
        <v>1</v>
      </c>
      <c r="B620" s="74" t="s">
        <v>30</v>
      </c>
      <c r="C620" s="74" t="s">
        <v>31</v>
      </c>
      <c r="D620" s="74" t="s">
        <v>32</v>
      </c>
      <c r="E620" s="74" t="s">
        <v>33</v>
      </c>
      <c r="F620" s="74" t="s">
        <v>34</v>
      </c>
      <c r="G620" s="74" t="s">
        <v>35</v>
      </c>
      <c r="H620" s="74" t="s">
        <v>76</v>
      </c>
      <c r="I620" s="74" t="s">
        <v>94</v>
      </c>
    </row>
    <row r="621" spans="1:9" ht="15.75" customHeight="1">
      <c r="A621" s="16"/>
      <c r="B621" s="75" t="s">
        <v>102</v>
      </c>
      <c r="C621" s="75" t="s">
        <v>37</v>
      </c>
      <c r="D621" s="75" t="s">
        <v>37</v>
      </c>
      <c r="E621" s="75" t="s">
        <v>37</v>
      </c>
      <c r="F621" s="75" t="s">
        <v>37</v>
      </c>
      <c r="G621" s="75" t="s">
        <v>37</v>
      </c>
      <c r="H621" s="75" t="s">
        <v>37</v>
      </c>
      <c r="I621" s="75" t="s">
        <v>37</v>
      </c>
    </row>
    <row r="622" spans="1:9" ht="15.75" customHeight="1">
      <c r="A622" s="16"/>
      <c r="B622" s="75"/>
      <c r="C622" s="75"/>
      <c r="D622" s="75"/>
      <c r="E622" s="75"/>
      <c r="F622" s="75"/>
      <c r="G622" s="75"/>
      <c r="H622" s="75"/>
      <c r="I622" s="75"/>
    </row>
    <row r="623" spans="1:9" ht="15.75" customHeight="1">
      <c r="A623" s="42" t="s">
        <v>43</v>
      </c>
      <c r="B623" s="51">
        <v>1.4</v>
      </c>
      <c r="C623" s="49"/>
      <c r="D623" s="51"/>
      <c r="E623" s="51"/>
      <c r="F623" s="51"/>
      <c r="G623" s="51"/>
      <c r="H623" s="51"/>
      <c r="I623" s="51"/>
    </row>
    <row r="624" spans="1:9" ht="15.75" customHeight="1">
      <c r="A624" s="43" t="s">
        <v>69</v>
      </c>
      <c r="B624" s="51">
        <v>1</v>
      </c>
      <c r="C624" s="49"/>
      <c r="D624" s="51"/>
      <c r="E624" s="51"/>
      <c r="F624" s="51"/>
      <c r="G624" s="51"/>
      <c r="H624" s="51"/>
      <c r="I624" s="51"/>
    </row>
    <row r="625" spans="1:9" ht="15.75" customHeight="1">
      <c r="A625" s="45" t="s">
        <v>70</v>
      </c>
      <c r="B625" s="51">
        <v>5.8</v>
      </c>
      <c r="C625" s="49"/>
      <c r="D625" s="51"/>
      <c r="E625" s="51"/>
      <c r="F625" s="51"/>
      <c r="G625" s="51"/>
      <c r="H625" s="51"/>
      <c r="I625" s="51"/>
    </row>
    <row r="626" spans="1:9" ht="15.75" customHeight="1">
      <c r="A626" s="43" t="s">
        <v>44</v>
      </c>
      <c r="B626" s="51">
        <v>1</v>
      </c>
      <c r="C626" s="49"/>
      <c r="D626" s="51"/>
      <c r="E626" s="51"/>
      <c r="F626" s="51"/>
      <c r="G626" s="51"/>
      <c r="H626" s="51"/>
      <c r="I626" s="51"/>
    </row>
    <row r="627" spans="1:9" ht="15.75" customHeight="1">
      <c r="A627" s="42" t="s">
        <v>45</v>
      </c>
      <c r="B627" s="51">
        <v>1</v>
      </c>
      <c r="C627" s="49"/>
      <c r="D627" s="49"/>
      <c r="E627" s="49"/>
      <c r="F627" s="49"/>
      <c r="G627" s="49"/>
      <c r="H627" s="49"/>
      <c r="I627" s="49"/>
    </row>
    <row r="628" spans="1:9" ht="15.75" customHeight="1">
      <c r="A628" s="42" t="s">
        <v>71</v>
      </c>
      <c r="B628" s="51">
        <v>4.1</v>
      </c>
      <c r="C628" s="49"/>
      <c r="D628" s="49"/>
      <c r="E628" s="49"/>
      <c r="F628" s="49"/>
      <c r="G628" s="49"/>
      <c r="H628" s="49"/>
      <c r="I628" s="49"/>
    </row>
    <row r="629" spans="1:9" ht="15.75" customHeight="1">
      <c r="A629" s="46" t="s">
        <v>46</v>
      </c>
      <c r="B629" s="51">
        <v>1</v>
      </c>
      <c r="C629" s="49"/>
      <c r="D629" s="49"/>
      <c r="E629" s="49"/>
      <c r="F629" s="49"/>
      <c r="G629" s="49"/>
      <c r="H629" s="49"/>
      <c r="I629" s="49"/>
    </row>
    <row r="630" spans="1:9" ht="15.75" customHeight="1">
      <c r="A630" s="42" t="s">
        <v>47</v>
      </c>
      <c r="B630" s="51">
        <v>1</v>
      </c>
      <c r="C630" s="49"/>
      <c r="D630" s="49"/>
      <c r="E630" s="49"/>
      <c r="F630" s="49"/>
      <c r="G630" s="49"/>
      <c r="H630" s="49"/>
      <c r="I630" s="49"/>
    </row>
    <row r="631" spans="1:9" ht="15.75" customHeight="1">
      <c r="A631" s="46" t="s">
        <v>48</v>
      </c>
      <c r="B631" s="51">
        <v>1.5</v>
      </c>
      <c r="C631" s="49"/>
      <c r="D631" s="49"/>
      <c r="E631" s="49"/>
      <c r="F631" s="49"/>
      <c r="G631" s="49"/>
      <c r="H631" s="49"/>
      <c r="I631" s="49"/>
    </row>
    <row r="632" spans="1:9" ht="15.75" customHeight="1">
      <c r="A632" s="42" t="s">
        <v>49</v>
      </c>
      <c r="B632" s="51">
        <v>1</v>
      </c>
      <c r="C632" s="49"/>
      <c r="D632" s="49"/>
      <c r="E632" s="49"/>
      <c r="F632" s="49"/>
      <c r="G632" s="49"/>
      <c r="H632" s="49"/>
      <c r="I632" s="49"/>
    </row>
    <row r="633" spans="1:9" ht="15.75" customHeight="1">
      <c r="A633" s="42" t="s">
        <v>50</v>
      </c>
      <c r="B633" s="51">
        <v>1.7</v>
      </c>
      <c r="C633" s="49"/>
      <c r="D633" s="49"/>
      <c r="E633" s="49"/>
      <c r="F633" s="49"/>
      <c r="G633" s="49"/>
      <c r="H633" s="49"/>
      <c r="I633" s="49"/>
    </row>
    <row r="634" spans="1:9" ht="15.75" customHeight="1">
      <c r="A634" s="42" t="s">
        <v>51</v>
      </c>
      <c r="B634" s="51">
        <v>9.9</v>
      </c>
      <c r="C634" s="49"/>
      <c r="D634" s="49"/>
      <c r="E634" s="49"/>
      <c r="F634" s="49"/>
      <c r="G634" s="49"/>
      <c r="H634" s="49"/>
      <c r="I634" s="49"/>
    </row>
    <row r="635" spans="1:9" ht="15.75" customHeight="1">
      <c r="A635" s="42" t="s">
        <v>82</v>
      </c>
      <c r="B635" s="51">
        <v>4.9</v>
      </c>
      <c r="C635" s="49">
        <v>5</v>
      </c>
      <c r="D635" s="49">
        <v>5</v>
      </c>
      <c r="E635" s="49">
        <v>5</v>
      </c>
      <c r="F635" s="49">
        <v>5</v>
      </c>
      <c r="G635" s="49">
        <v>5</v>
      </c>
      <c r="H635" s="49">
        <v>5.1</v>
      </c>
      <c r="I635" s="49">
        <v>5.2</v>
      </c>
    </row>
    <row r="636" spans="1:9" ht="15.75" customHeight="1">
      <c r="A636" s="42" t="s">
        <v>79</v>
      </c>
      <c r="B636" s="51"/>
      <c r="C636" s="49"/>
      <c r="D636" s="49"/>
      <c r="E636" s="49">
        <v>1.4</v>
      </c>
      <c r="F636" s="49">
        <v>3</v>
      </c>
      <c r="G636" s="49">
        <v>6</v>
      </c>
      <c r="H636" s="49">
        <v>6</v>
      </c>
      <c r="I636" s="49">
        <v>6</v>
      </c>
    </row>
    <row r="637" spans="1:9" ht="15.75" customHeight="1">
      <c r="A637" s="42" t="s">
        <v>78</v>
      </c>
      <c r="B637" s="51"/>
      <c r="C637" s="49"/>
      <c r="D637" s="49">
        <v>8</v>
      </c>
      <c r="E637" s="49">
        <v>6.6</v>
      </c>
      <c r="F637" s="49">
        <v>5</v>
      </c>
      <c r="G637" s="49">
        <v>2</v>
      </c>
      <c r="H637" s="49">
        <v>2</v>
      </c>
      <c r="I637" s="49">
        <v>2</v>
      </c>
    </row>
    <row r="638" spans="1:9" ht="15.75" customHeight="1">
      <c r="A638" s="7" t="s">
        <v>84</v>
      </c>
      <c r="B638" s="51"/>
      <c r="C638" s="49"/>
      <c r="D638" s="49">
        <v>2</v>
      </c>
      <c r="E638" s="49">
        <v>2</v>
      </c>
      <c r="F638" s="49">
        <v>2</v>
      </c>
      <c r="G638" s="49">
        <v>2</v>
      </c>
      <c r="H638" s="49">
        <v>2</v>
      </c>
      <c r="I638" s="49">
        <v>2</v>
      </c>
    </row>
    <row r="639" spans="1:9" ht="15.75" customHeight="1">
      <c r="A639" s="7" t="s">
        <v>153</v>
      </c>
      <c r="B639" s="51"/>
      <c r="C639" s="49"/>
      <c r="D639" s="49">
        <v>16.099</v>
      </c>
      <c r="E639" s="49">
        <v>19.448</v>
      </c>
      <c r="F639" s="49">
        <v>19.827</v>
      </c>
      <c r="G639" s="49">
        <v>20.258</v>
      </c>
      <c r="H639" s="49">
        <v>20.742</v>
      </c>
      <c r="I639" s="49">
        <v>21.228</v>
      </c>
    </row>
    <row r="640" spans="1:9" ht="15.75" customHeight="1">
      <c r="A640" s="59" t="s">
        <v>113</v>
      </c>
      <c r="B640" s="51"/>
      <c r="C640" s="49">
        <v>5.5</v>
      </c>
      <c r="D640" s="49"/>
      <c r="E640" s="49"/>
      <c r="F640" s="49"/>
      <c r="G640" s="49"/>
      <c r="H640" s="49"/>
      <c r="I640" s="49"/>
    </row>
    <row r="641" spans="1:9" ht="15.75" customHeight="1">
      <c r="A641" s="59" t="s">
        <v>114</v>
      </c>
      <c r="B641" s="51"/>
      <c r="C641" s="49">
        <v>150</v>
      </c>
      <c r="D641" s="49"/>
      <c r="E641" s="49"/>
      <c r="F641" s="49"/>
      <c r="G641" s="49"/>
      <c r="H641" s="49"/>
      <c r="I641" s="49"/>
    </row>
    <row r="642" spans="1:9" ht="15.75" customHeight="1">
      <c r="A642" s="59" t="s">
        <v>115</v>
      </c>
      <c r="B642" s="51"/>
      <c r="C642" s="49">
        <v>85</v>
      </c>
      <c r="D642" s="49"/>
      <c r="E642" s="49"/>
      <c r="F642" s="49"/>
      <c r="G642" s="49"/>
      <c r="H642" s="49"/>
      <c r="I642" s="49"/>
    </row>
    <row r="643" spans="1:9" ht="15.75" customHeight="1">
      <c r="A643" s="59" t="s">
        <v>116</v>
      </c>
      <c r="B643" s="51"/>
      <c r="C643" s="49">
        <v>1</v>
      </c>
      <c r="D643" s="49"/>
      <c r="E643" s="49"/>
      <c r="F643" s="49"/>
      <c r="G643" s="49"/>
      <c r="H643" s="49"/>
      <c r="I643" s="49"/>
    </row>
    <row r="644" spans="1:9" ht="15.75" customHeight="1">
      <c r="A644" s="59" t="s">
        <v>117</v>
      </c>
      <c r="B644" s="51"/>
      <c r="C644" s="49">
        <v>2.1</v>
      </c>
      <c r="D644" s="49"/>
      <c r="E644" s="49"/>
      <c r="F644" s="49"/>
      <c r="G644" s="49"/>
      <c r="H644" s="49"/>
      <c r="I644" s="49"/>
    </row>
    <row r="645" spans="1:9" ht="15.75" customHeight="1">
      <c r="A645" s="59" t="s">
        <v>118</v>
      </c>
      <c r="B645" s="51"/>
      <c r="C645" s="49">
        <v>1.5</v>
      </c>
      <c r="D645" s="49"/>
      <c r="E645" s="49"/>
      <c r="F645" s="49"/>
      <c r="G645" s="49"/>
      <c r="H645" s="49"/>
      <c r="I645" s="49"/>
    </row>
    <row r="646" spans="1:9" ht="15.75" customHeight="1">
      <c r="A646" s="59" t="s">
        <v>119</v>
      </c>
      <c r="B646" s="51"/>
      <c r="C646" s="49">
        <v>1.7</v>
      </c>
      <c r="D646" s="49"/>
      <c r="E646" s="49"/>
      <c r="F646" s="49"/>
      <c r="G646" s="49"/>
      <c r="H646" s="49"/>
      <c r="I646" s="49"/>
    </row>
    <row r="647" spans="1:9" ht="15.75" customHeight="1">
      <c r="A647" s="59" t="s">
        <v>120</v>
      </c>
      <c r="B647" s="51"/>
      <c r="C647" s="49">
        <v>1.5</v>
      </c>
      <c r="D647" s="49"/>
      <c r="E647" s="49"/>
      <c r="F647" s="49"/>
      <c r="G647" s="49"/>
      <c r="H647" s="49"/>
      <c r="I647" s="49"/>
    </row>
    <row r="648" spans="1:9" ht="15.75" customHeight="1">
      <c r="A648" s="59" t="s">
        <v>121</v>
      </c>
      <c r="B648" s="51"/>
      <c r="C648" s="49">
        <v>3.75</v>
      </c>
      <c r="D648" s="49"/>
      <c r="E648" s="49"/>
      <c r="F648" s="49"/>
      <c r="G648" s="49"/>
      <c r="H648" s="49"/>
      <c r="I648" s="49"/>
    </row>
    <row r="649" spans="1:9" ht="15.75" customHeight="1">
      <c r="A649" s="59" t="s">
        <v>122</v>
      </c>
      <c r="B649" s="51"/>
      <c r="C649" s="49">
        <v>23</v>
      </c>
      <c r="D649" s="49"/>
      <c r="E649" s="49"/>
      <c r="F649" s="49"/>
      <c r="G649" s="49"/>
      <c r="H649" s="49"/>
      <c r="I649" s="49"/>
    </row>
    <row r="650" spans="1:9" ht="15.75" customHeight="1">
      <c r="A650" s="59" t="s">
        <v>123</v>
      </c>
      <c r="B650" s="51"/>
      <c r="C650" s="49">
        <v>1.4</v>
      </c>
      <c r="D650" s="49"/>
      <c r="E650" s="49"/>
      <c r="F650" s="49"/>
      <c r="G650" s="49"/>
      <c r="H650" s="49"/>
      <c r="I650" s="49"/>
    </row>
    <row r="651" spans="1:9" ht="15.75" customHeight="1">
      <c r="A651" s="59" t="s">
        <v>124</v>
      </c>
      <c r="B651" s="51"/>
      <c r="C651" s="49">
        <v>4.25</v>
      </c>
      <c r="D651" s="49"/>
      <c r="E651" s="49"/>
      <c r="F651" s="49"/>
      <c r="G651" s="49"/>
      <c r="H651" s="49"/>
      <c r="I651" s="49"/>
    </row>
    <row r="652" spans="1:9" ht="15.75" customHeight="1">
      <c r="A652" s="59" t="s">
        <v>125</v>
      </c>
      <c r="B652" s="51"/>
      <c r="C652" s="49">
        <v>2.25</v>
      </c>
      <c r="D652" s="49"/>
      <c r="E652" s="49"/>
      <c r="F652" s="49"/>
      <c r="G652" s="49"/>
      <c r="H652" s="49"/>
      <c r="I652" s="49"/>
    </row>
    <row r="653" spans="1:9" ht="15.75" customHeight="1">
      <c r="A653" s="59" t="s">
        <v>69</v>
      </c>
      <c r="B653" s="51"/>
      <c r="C653" s="49">
        <v>1</v>
      </c>
      <c r="D653" s="49"/>
      <c r="E653" s="49"/>
      <c r="F653" s="49"/>
      <c r="G653" s="49"/>
      <c r="H653" s="49"/>
      <c r="I653" s="49"/>
    </row>
    <row r="654" spans="1:9" ht="15.75" customHeight="1">
      <c r="A654" s="59" t="s">
        <v>126</v>
      </c>
      <c r="B654" s="51"/>
      <c r="C654" s="49">
        <v>2.2</v>
      </c>
      <c r="D654" s="49"/>
      <c r="E654" s="49"/>
      <c r="F654" s="49"/>
      <c r="G654" s="49"/>
      <c r="H654" s="49"/>
      <c r="I654" s="49"/>
    </row>
    <row r="655" spans="1:9" ht="15.75" customHeight="1">
      <c r="A655" s="59" t="s">
        <v>22</v>
      </c>
      <c r="B655" s="51"/>
      <c r="C655" s="49">
        <v>2.5</v>
      </c>
      <c r="D655" s="49"/>
      <c r="E655" s="49"/>
      <c r="F655" s="49"/>
      <c r="G655" s="49"/>
      <c r="H655" s="49"/>
      <c r="I655" s="49"/>
    </row>
    <row r="656" spans="1:9" ht="15.75" customHeight="1">
      <c r="A656" s="59" t="s">
        <v>45</v>
      </c>
      <c r="B656" s="51"/>
      <c r="C656" s="49">
        <v>3.5</v>
      </c>
      <c r="D656" s="49"/>
      <c r="E656" s="49"/>
      <c r="F656" s="49"/>
      <c r="G656" s="49"/>
      <c r="H656" s="49"/>
      <c r="I656" s="49"/>
    </row>
    <row r="657" spans="1:9" ht="15.75" customHeight="1">
      <c r="A657" s="59" t="s">
        <v>127</v>
      </c>
      <c r="B657" s="51"/>
      <c r="C657" s="49">
        <v>1.5</v>
      </c>
      <c r="D657" s="49"/>
      <c r="E657" s="49"/>
      <c r="F657" s="49"/>
      <c r="G657" s="49"/>
      <c r="H657" s="49"/>
      <c r="I657" s="49"/>
    </row>
    <row r="658" spans="1:9" ht="15.75" customHeight="1">
      <c r="A658" s="59" t="s">
        <v>128</v>
      </c>
      <c r="B658" s="51"/>
      <c r="C658" s="49">
        <v>1.5</v>
      </c>
      <c r="D658" s="49"/>
      <c r="E658" s="49"/>
      <c r="F658" s="49"/>
      <c r="G658" s="49"/>
      <c r="H658" s="49"/>
      <c r="I658" s="49"/>
    </row>
    <row r="659" spans="1:9" ht="15.75" customHeight="1">
      <c r="A659" s="59" t="s">
        <v>129</v>
      </c>
      <c r="B659" s="51"/>
      <c r="C659" s="49">
        <v>10</v>
      </c>
      <c r="D659" s="49"/>
      <c r="E659" s="49"/>
      <c r="F659" s="49"/>
      <c r="G659" s="49"/>
      <c r="H659" s="49"/>
      <c r="I659" s="49"/>
    </row>
    <row r="660" spans="1:9" ht="15.75" customHeight="1">
      <c r="A660" s="16" t="s">
        <v>3</v>
      </c>
      <c r="B660" s="61"/>
      <c r="C660" s="61"/>
      <c r="D660" s="61"/>
      <c r="E660" s="49"/>
      <c r="F660" s="61"/>
      <c r="G660" s="61" t="s">
        <v>233</v>
      </c>
      <c r="H660" s="61"/>
      <c r="I660" s="61"/>
    </row>
    <row r="661" spans="1:9" ht="15.75" customHeight="1">
      <c r="A661" s="16" t="s">
        <v>72</v>
      </c>
      <c r="B661" s="61"/>
      <c r="C661" s="61"/>
      <c r="D661" s="61"/>
      <c r="E661" s="49"/>
      <c r="F661" s="61"/>
      <c r="G661" s="61" t="s">
        <v>223</v>
      </c>
      <c r="H661" s="61"/>
      <c r="I661" s="61"/>
    </row>
    <row r="662" spans="1:9" ht="15.75" customHeight="1">
      <c r="A662" s="7"/>
      <c r="B662" s="49"/>
      <c r="C662" s="49"/>
      <c r="D662" s="49"/>
      <c r="E662" s="49"/>
      <c r="F662" s="49"/>
      <c r="G662" s="49"/>
      <c r="H662" s="49"/>
      <c r="I662" s="49"/>
    </row>
    <row r="663" spans="1:9" ht="15.75" customHeight="1">
      <c r="A663" s="7"/>
      <c r="B663" s="49"/>
      <c r="C663" s="49"/>
      <c r="D663" s="49"/>
      <c r="E663" s="49"/>
      <c r="F663" s="49"/>
      <c r="G663" s="49"/>
      <c r="H663" s="49"/>
      <c r="I663" s="49"/>
    </row>
    <row r="664" spans="1:9" ht="15.75" customHeight="1">
      <c r="A664" s="16" t="s">
        <v>1</v>
      </c>
      <c r="B664" s="74" t="s">
        <v>30</v>
      </c>
      <c r="C664" s="74" t="s">
        <v>31</v>
      </c>
      <c r="D664" s="74" t="s">
        <v>32</v>
      </c>
      <c r="E664" s="74" t="s">
        <v>33</v>
      </c>
      <c r="F664" s="74" t="s">
        <v>34</v>
      </c>
      <c r="G664" s="74" t="s">
        <v>35</v>
      </c>
      <c r="H664" s="74" t="s">
        <v>76</v>
      </c>
      <c r="I664" s="74" t="s">
        <v>94</v>
      </c>
    </row>
    <row r="665" spans="1:9" ht="15.75" customHeight="1">
      <c r="A665" s="16"/>
      <c r="B665" s="75" t="s">
        <v>102</v>
      </c>
      <c r="C665" s="75" t="s">
        <v>37</v>
      </c>
      <c r="D665" s="75" t="s">
        <v>37</v>
      </c>
      <c r="E665" s="75" t="s">
        <v>37</v>
      </c>
      <c r="F665" s="75" t="s">
        <v>37</v>
      </c>
      <c r="G665" s="75" t="s">
        <v>37</v>
      </c>
      <c r="H665" s="75" t="s">
        <v>37</v>
      </c>
      <c r="I665" s="75" t="s">
        <v>37</v>
      </c>
    </row>
    <row r="666" spans="1:9" ht="15.75" customHeight="1">
      <c r="A666" s="59"/>
      <c r="B666" s="51"/>
      <c r="C666" s="49"/>
      <c r="D666" s="49"/>
      <c r="E666" s="49"/>
      <c r="F666" s="49"/>
      <c r="G666" s="49"/>
      <c r="H666" s="49"/>
      <c r="I666" s="49"/>
    </row>
    <row r="667" spans="1:9" ht="15.75" customHeight="1">
      <c r="A667" s="59" t="s">
        <v>130</v>
      </c>
      <c r="B667" s="51"/>
      <c r="C667" s="49">
        <v>50</v>
      </c>
      <c r="D667" s="49"/>
      <c r="E667" s="49"/>
      <c r="F667" s="49"/>
      <c r="G667" s="49"/>
      <c r="H667" s="49"/>
      <c r="I667" s="49"/>
    </row>
    <row r="668" spans="1:9" ht="15.75" customHeight="1">
      <c r="A668" s="59" t="s">
        <v>131</v>
      </c>
      <c r="B668" s="51"/>
      <c r="C668" s="49">
        <v>2.2</v>
      </c>
      <c r="D668" s="49"/>
      <c r="E668" s="49"/>
      <c r="F668" s="49"/>
      <c r="G668" s="49"/>
      <c r="H668" s="49"/>
      <c r="I668" s="49"/>
    </row>
    <row r="669" spans="1:9" ht="15.75" customHeight="1">
      <c r="A669" s="59" t="s">
        <v>132</v>
      </c>
      <c r="B669" s="51"/>
      <c r="C669" s="49">
        <v>1</v>
      </c>
      <c r="D669" s="49"/>
      <c r="E669" s="49"/>
      <c r="F669" s="49"/>
      <c r="G669" s="49"/>
      <c r="H669" s="49"/>
      <c r="I669" s="49"/>
    </row>
    <row r="670" spans="1:9" ht="15.75" customHeight="1">
      <c r="A670" s="59" t="s">
        <v>133</v>
      </c>
      <c r="B670" s="51"/>
      <c r="C670" s="49">
        <v>1.4</v>
      </c>
      <c r="D670" s="49"/>
      <c r="E670" s="49"/>
      <c r="F670" s="49"/>
      <c r="G670" s="49"/>
      <c r="H670" s="49"/>
      <c r="I670" s="49"/>
    </row>
    <row r="671" spans="1:9" ht="15.75" customHeight="1">
      <c r="A671" s="59" t="s">
        <v>134</v>
      </c>
      <c r="B671" s="51"/>
      <c r="C671" s="49">
        <v>0.575</v>
      </c>
      <c r="D671" s="49"/>
      <c r="E671" s="49"/>
      <c r="F671" s="49"/>
      <c r="G671" s="49"/>
      <c r="H671" s="49"/>
      <c r="I671" s="49"/>
    </row>
    <row r="672" spans="1:9" ht="15.75" customHeight="1">
      <c r="A672" s="59" t="s">
        <v>50</v>
      </c>
      <c r="B672" s="51"/>
      <c r="C672" s="49">
        <v>1.5</v>
      </c>
      <c r="D672" s="49"/>
      <c r="E672" s="49"/>
      <c r="F672" s="49"/>
      <c r="G672" s="49"/>
      <c r="H672" s="49"/>
      <c r="I672" s="49"/>
    </row>
    <row r="673" spans="1:9" ht="15.75" customHeight="1">
      <c r="A673" s="59" t="s">
        <v>135</v>
      </c>
      <c r="B673" s="51"/>
      <c r="C673" s="49">
        <v>4.1</v>
      </c>
      <c r="D673" s="49"/>
      <c r="E673" s="49"/>
      <c r="F673" s="49"/>
      <c r="G673" s="49"/>
      <c r="H673" s="49"/>
      <c r="I673" s="49"/>
    </row>
    <row r="674" spans="1:9" ht="15.75" customHeight="1">
      <c r="A674" s="59" t="s">
        <v>136</v>
      </c>
      <c r="B674" s="51"/>
      <c r="C674" s="49">
        <v>3.2</v>
      </c>
      <c r="D674" s="49"/>
      <c r="E674" s="49"/>
      <c r="F674" s="49"/>
      <c r="G674" s="49"/>
      <c r="H674" s="49"/>
      <c r="I674" s="49"/>
    </row>
    <row r="675" spans="1:9" ht="15.75" customHeight="1">
      <c r="A675" s="59" t="s">
        <v>137</v>
      </c>
      <c r="B675" s="51"/>
      <c r="C675" s="49">
        <v>1.3</v>
      </c>
      <c r="D675" s="49"/>
      <c r="E675" s="49"/>
      <c r="F675" s="49"/>
      <c r="G675" s="49"/>
      <c r="H675" s="49"/>
      <c r="I675" s="49"/>
    </row>
    <row r="676" spans="1:9" ht="15.75" customHeight="1">
      <c r="A676" s="59" t="s">
        <v>138</v>
      </c>
      <c r="B676" s="51"/>
      <c r="C676" s="49">
        <v>1</v>
      </c>
      <c r="D676" s="49"/>
      <c r="E676" s="49"/>
      <c r="F676" s="49"/>
      <c r="G676" s="49"/>
      <c r="H676" s="49"/>
      <c r="I676" s="49"/>
    </row>
    <row r="677" spans="1:9" ht="15.75" customHeight="1">
      <c r="A677" s="59" t="s">
        <v>139</v>
      </c>
      <c r="B677" s="51"/>
      <c r="C677" s="49">
        <v>0.5</v>
      </c>
      <c r="D677" s="49"/>
      <c r="E677" s="49"/>
      <c r="F677" s="49"/>
      <c r="G677" s="49"/>
      <c r="H677" s="49"/>
      <c r="I677" s="49"/>
    </row>
    <row r="678" spans="1:9" ht="15.75" customHeight="1">
      <c r="A678" s="59" t="s">
        <v>140</v>
      </c>
      <c r="B678" s="51"/>
      <c r="C678" s="49">
        <v>1.1</v>
      </c>
      <c r="D678" s="49"/>
      <c r="E678" s="49"/>
      <c r="F678" s="49"/>
      <c r="G678" s="49"/>
      <c r="H678" s="49"/>
      <c r="I678" s="49"/>
    </row>
    <row r="679" spans="1:9" ht="15.75" customHeight="1">
      <c r="A679" s="59" t="s">
        <v>141</v>
      </c>
      <c r="B679" s="51"/>
      <c r="C679" s="49">
        <v>10</v>
      </c>
      <c r="D679" s="49"/>
      <c r="E679" s="49"/>
      <c r="F679" s="49"/>
      <c r="G679" s="49"/>
      <c r="H679" s="49"/>
      <c r="I679" s="49"/>
    </row>
    <row r="680" spans="1:9" ht="15.75" customHeight="1">
      <c r="A680" s="59" t="s">
        <v>142</v>
      </c>
      <c r="B680" s="51"/>
      <c r="C680" s="49">
        <v>7.5</v>
      </c>
      <c r="D680" s="49"/>
      <c r="E680" s="49"/>
      <c r="F680" s="49"/>
      <c r="G680" s="49"/>
      <c r="H680" s="49"/>
      <c r="I680" s="49"/>
    </row>
    <row r="681" spans="1:9" ht="15.75" customHeight="1">
      <c r="A681" s="59" t="s">
        <v>143</v>
      </c>
      <c r="B681" s="51"/>
      <c r="C681" s="49">
        <v>4.25</v>
      </c>
      <c r="D681" s="49"/>
      <c r="E681" s="49"/>
      <c r="F681" s="49"/>
      <c r="G681" s="49"/>
      <c r="H681" s="49"/>
      <c r="I681" s="49"/>
    </row>
    <row r="682" spans="1:9" ht="15.75" customHeight="1">
      <c r="A682" s="59" t="s">
        <v>144</v>
      </c>
      <c r="B682" s="51"/>
      <c r="C682" s="49">
        <v>5</v>
      </c>
      <c r="D682" s="49"/>
      <c r="E682" s="49"/>
      <c r="F682" s="49"/>
      <c r="G682" s="49"/>
      <c r="H682" s="49"/>
      <c r="I682" s="49"/>
    </row>
    <row r="683" spans="1:9" ht="15.75" customHeight="1">
      <c r="A683" s="59" t="s">
        <v>145</v>
      </c>
      <c r="B683" s="51"/>
      <c r="C683" s="49">
        <v>1.3</v>
      </c>
      <c r="D683" s="49"/>
      <c r="E683" s="49"/>
      <c r="F683" s="49"/>
      <c r="G683" s="49"/>
      <c r="H683" s="49"/>
      <c r="I683" s="49"/>
    </row>
    <row r="684" spans="1:9" ht="15.75" customHeight="1">
      <c r="A684" s="59" t="s">
        <v>146</v>
      </c>
      <c r="B684" s="51"/>
      <c r="C684" s="49">
        <v>2.6</v>
      </c>
      <c r="D684" s="49"/>
      <c r="E684" s="49"/>
      <c r="F684" s="49"/>
      <c r="G684" s="49"/>
      <c r="H684" s="49"/>
      <c r="I684" s="49"/>
    </row>
    <row r="685" spans="1:9" ht="15.75" customHeight="1">
      <c r="A685" s="59" t="s">
        <v>147</v>
      </c>
      <c r="B685" s="51"/>
      <c r="C685" s="49">
        <v>3.4</v>
      </c>
      <c r="D685" s="49"/>
      <c r="E685" s="49"/>
      <c r="F685" s="49"/>
      <c r="G685" s="49"/>
      <c r="H685" s="49"/>
      <c r="I685" s="49"/>
    </row>
    <row r="686" spans="1:9" ht="15.75" customHeight="1">
      <c r="A686" s="59" t="s">
        <v>148</v>
      </c>
      <c r="B686" s="51"/>
      <c r="C686" s="49">
        <v>1</v>
      </c>
      <c r="D686" s="49"/>
      <c r="E686" s="49"/>
      <c r="F686" s="49"/>
      <c r="G686" s="49"/>
      <c r="H686" s="49"/>
      <c r="I686" s="49"/>
    </row>
    <row r="687" spans="1:9" ht="15.75" customHeight="1">
      <c r="A687" s="59" t="s">
        <v>149</v>
      </c>
      <c r="B687" s="51"/>
      <c r="C687" s="49">
        <v>16</v>
      </c>
      <c r="D687" s="49"/>
      <c r="E687" s="49"/>
      <c r="F687" s="49"/>
      <c r="G687" s="49"/>
      <c r="H687" s="49"/>
      <c r="I687" s="49"/>
    </row>
    <row r="688" spans="1:9" ht="15.75" customHeight="1">
      <c r="A688" s="59" t="s">
        <v>48</v>
      </c>
      <c r="B688" s="51"/>
      <c r="C688" s="49">
        <v>1</v>
      </c>
      <c r="D688" s="49"/>
      <c r="E688" s="49"/>
      <c r="F688" s="49"/>
      <c r="G688" s="49"/>
      <c r="H688" s="49"/>
      <c r="I688" s="49"/>
    </row>
    <row r="689" spans="1:9" ht="15.75" customHeight="1">
      <c r="A689" s="60" t="s">
        <v>150</v>
      </c>
      <c r="B689" s="51"/>
      <c r="C689" s="49">
        <v>4</v>
      </c>
      <c r="D689" s="49"/>
      <c r="E689" s="49"/>
      <c r="F689" s="49"/>
      <c r="G689" s="49"/>
      <c r="H689" s="49"/>
      <c r="I689" s="49"/>
    </row>
    <row r="690" spans="1:9" ht="15.75" customHeight="1">
      <c r="A690" s="59" t="s">
        <v>151</v>
      </c>
      <c r="B690" s="51"/>
      <c r="C690" s="49">
        <v>1</v>
      </c>
      <c r="D690" s="49"/>
      <c r="E690" s="49"/>
      <c r="F690" s="49"/>
      <c r="G690" s="49"/>
      <c r="H690" s="49"/>
      <c r="I690" s="49"/>
    </row>
    <row r="691" spans="1:9" ht="15.75" customHeight="1">
      <c r="A691" s="7"/>
      <c r="B691" s="6"/>
      <c r="C691" s="7"/>
      <c r="D691" s="7"/>
      <c r="E691" s="7"/>
      <c r="F691" s="7"/>
      <c r="G691" s="7"/>
      <c r="H691" s="7"/>
      <c r="I691" s="7"/>
    </row>
    <row r="692" spans="1:8" ht="15.75" customHeight="1">
      <c r="A692" s="7"/>
      <c r="B692" s="6"/>
      <c r="C692" s="6"/>
      <c r="D692" s="7"/>
      <c r="E692" s="6"/>
      <c r="F692" s="6"/>
      <c r="G692" s="6"/>
      <c r="H692" s="6"/>
    </row>
    <row r="693" spans="1:8" ht="15.75" customHeight="1">
      <c r="A693" s="16" t="s">
        <v>10</v>
      </c>
      <c r="B693" s="7"/>
      <c r="C693" s="7"/>
      <c r="D693" s="7"/>
      <c r="E693" s="7"/>
      <c r="F693" s="19"/>
      <c r="G693" s="19"/>
      <c r="H693" s="19"/>
    </row>
    <row r="694" spans="1:8" s="8" customFormat="1" ht="15.75" customHeight="1">
      <c r="A694" s="20"/>
      <c r="B694" s="21"/>
      <c r="C694" s="21"/>
      <c r="D694" s="20"/>
      <c r="E694" s="20"/>
      <c r="F694" s="21"/>
      <c r="G694" s="21"/>
      <c r="H694" s="21"/>
    </row>
    <row r="695" spans="1:11" s="8" customFormat="1" ht="15.75" customHeight="1">
      <c r="A695" s="22"/>
      <c r="B695" s="22"/>
      <c r="C695" s="22"/>
      <c r="D695" s="22"/>
      <c r="E695" s="22"/>
      <c r="F695" s="22"/>
      <c r="G695" s="22"/>
      <c r="H695" s="22"/>
      <c r="I695" s="9"/>
      <c r="J695" s="9"/>
      <c r="K695" s="9"/>
    </row>
    <row r="696" spans="1:11" s="8" customFormat="1" ht="15.75" customHeight="1">
      <c r="A696" s="22"/>
      <c r="B696" s="22"/>
      <c r="C696" s="22"/>
      <c r="D696" s="22"/>
      <c r="E696" s="22"/>
      <c r="F696" s="22"/>
      <c r="G696" s="22"/>
      <c r="H696" s="22"/>
      <c r="I696" s="9"/>
      <c r="J696" s="9"/>
      <c r="K696" s="9"/>
    </row>
    <row r="697" spans="1:11" s="8" customFormat="1" ht="15.75" customHeight="1">
      <c r="A697" s="22"/>
      <c r="B697" s="22"/>
      <c r="C697" s="22"/>
      <c r="D697" s="22"/>
      <c r="E697" s="22"/>
      <c r="F697" s="22"/>
      <c r="G697" s="22"/>
      <c r="H697" s="22"/>
      <c r="I697" s="9"/>
      <c r="J697" s="9"/>
      <c r="K697" s="9"/>
    </row>
    <row r="698" spans="1:11" s="8" customFormat="1" ht="15.75" customHeight="1">
      <c r="A698" s="22"/>
      <c r="B698" s="22"/>
      <c r="C698" s="22"/>
      <c r="D698" s="22"/>
      <c r="E698" s="22"/>
      <c r="F698" s="22"/>
      <c r="G698" s="22"/>
      <c r="H698" s="22"/>
      <c r="I698" s="9"/>
      <c r="J698" s="9"/>
      <c r="K698" s="9"/>
    </row>
    <row r="699" spans="1:11" s="8" customFormat="1" ht="15.75" customHeight="1">
      <c r="A699" s="22"/>
      <c r="B699" s="22"/>
      <c r="C699" s="22"/>
      <c r="D699" s="22"/>
      <c r="E699" s="22"/>
      <c r="F699" s="22"/>
      <c r="G699" s="22"/>
      <c r="H699" s="22"/>
      <c r="I699" s="9"/>
      <c r="J699" s="9"/>
      <c r="K699" s="9"/>
    </row>
    <row r="700" spans="1:11" s="8" customFormat="1" ht="15.75" customHeight="1">
      <c r="A700" s="22"/>
      <c r="B700" s="22"/>
      <c r="C700" s="22"/>
      <c r="D700" s="22"/>
      <c r="E700" s="22"/>
      <c r="F700" s="22"/>
      <c r="G700" s="22"/>
      <c r="H700" s="22"/>
      <c r="I700" s="9"/>
      <c r="J700" s="9"/>
      <c r="K700" s="9"/>
    </row>
    <row r="701" spans="1:11" s="8" customFormat="1" ht="15.75" customHeight="1">
      <c r="A701" s="22"/>
      <c r="B701" s="22"/>
      <c r="C701" s="22"/>
      <c r="D701" s="22"/>
      <c r="E701" s="22"/>
      <c r="F701" s="22"/>
      <c r="G701" s="22"/>
      <c r="H701" s="22"/>
      <c r="I701" s="9"/>
      <c r="J701" s="9"/>
      <c r="K701" s="9"/>
    </row>
    <row r="702" spans="1:11" s="8" customFormat="1" ht="15.75" customHeight="1">
      <c r="A702" s="22"/>
      <c r="B702" s="22"/>
      <c r="C702" s="22"/>
      <c r="D702" s="22"/>
      <c r="E702" s="22"/>
      <c r="F702" s="22"/>
      <c r="G702" s="22"/>
      <c r="H702" s="22"/>
      <c r="I702" s="9"/>
      <c r="J702" s="9"/>
      <c r="K702" s="9"/>
    </row>
    <row r="703" spans="1:11" s="8" customFormat="1" ht="15.75" customHeight="1">
      <c r="A703" s="23"/>
      <c r="B703" s="23"/>
      <c r="C703" s="23"/>
      <c r="D703" s="23"/>
      <c r="E703" s="23"/>
      <c r="F703" s="23"/>
      <c r="G703" s="23"/>
      <c r="H703" s="23"/>
      <c r="I703" s="9"/>
      <c r="J703" s="9"/>
      <c r="K703" s="9"/>
    </row>
    <row r="704" spans="1:11" ht="15.75" customHeight="1">
      <c r="A704" s="24"/>
      <c r="B704" s="24"/>
      <c r="C704" s="24"/>
      <c r="D704" s="24"/>
      <c r="E704" s="24"/>
      <c r="F704" s="24"/>
      <c r="G704" s="24"/>
      <c r="H704" s="24"/>
      <c r="I704" s="10"/>
      <c r="J704" s="10"/>
      <c r="K704" s="10"/>
    </row>
    <row r="705" spans="1:11" ht="15.75" customHeight="1">
      <c r="A705" s="24"/>
      <c r="B705" s="24"/>
      <c r="C705" s="24"/>
      <c r="D705" s="24"/>
      <c r="E705" s="24"/>
      <c r="F705" s="24"/>
      <c r="G705" s="24"/>
      <c r="H705" s="24"/>
      <c r="I705" s="10"/>
      <c r="J705" s="10"/>
      <c r="K705" s="10"/>
    </row>
    <row r="706" spans="1:9" ht="15.75" customHeight="1">
      <c r="A706" s="16" t="s">
        <v>3</v>
      </c>
      <c r="B706" s="16"/>
      <c r="C706" s="16"/>
      <c r="D706" s="16"/>
      <c r="E706" s="7"/>
      <c r="F706" s="16"/>
      <c r="G706" s="16" t="s">
        <v>233</v>
      </c>
      <c r="H706" s="16"/>
      <c r="I706" s="5"/>
    </row>
    <row r="707" spans="1:9" ht="15.75" customHeight="1">
      <c r="A707" s="16" t="s">
        <v>72</v>
      </c>
      <c r="B707" s="16"/>
      <c r="C707" s="16"/>
      <c r="D707" s="16"/>
      <c r="E707" s="7"/>
      <c r="F707" s="16"/>
      <c r="G707" s="5" t="s">
        <v>223</v>
      </c>
      <c r="H707" s="16"/>
      <c r="I707" s="5"/>
    </row>
    <row r="708" spans="1:11" ht="15.75" customHeight="1">
      <c r="A708" s="24"/>
      <c r="B708" s="24"/>
      <c r="C708" s="24"/>
      <c r="D708" s="24"/>
      <c r="E708" s="24"/>
      <c r="F708" s="24"/>
      <c r="G708" s="24"/>
      <c r="H708" s="24"/>
      <c r="I708" s="10"/>
      <c r="J708" s="10"/>
      <c r="K708" s="10"/>
    </row>
    <row r="709" spans="1:11" ht="15.75" customHeight="1">
      <c r="A709" s="24"/>
      <c r="B709" s="24"/>
      <c r="C709" s="24"/>
      <c r="D709" s="24"/>
      <c r="E709" s="24"/>
      <c r="F709" s="24"/>
      <c r="G709" s="24"/>
      <c r="H709" s="24"/>
      <c r="I709" s="10"/>
      <c r="J709" s="10"/>
      <c r="K709" s="10"/>
    </row>
    <row r="710" spans="1:11" ht="15.75" customHeight="1">
      <c r="A710" s="24"/>
      <c r="B710" s="24"/>
      <c r="C710" s="24"/>
      <c r="D710" s="24"/>
      <c r="E710" s="24"/>
      <c r="F710" s="24"/>
      <c r="G710" s="24"/>
      <c r="H710" s="24"/>
      <c r="I710" s="10"/>
      <c r="J710" s="10"/>
      <c r="K710" s="10"/>
    </row>
    <row r="711" spans="1:11" ht="15.75" customHeight="1">
      <c r="A711" s="24"/>
      <c r="B711" s="24"/>
      <c r="C711" s="24"/>
      <c r="D711" s="24"/>
      <c r="E711" s="24"/>
      <c r="F711" s="24"/>
      <c r="G711" s="24"/>
      <c r="H711" s="24"/>
      <c r="I711" s="10"/>
      <c r="J711" s="10"/>
      <c r="K711" s="10"/>
    </row>
    <row r="712" spans="1:11" ht="15.75" customHeight="1">
      <c r="A712" s="24"/>
      <c r="B712" s="24"/>
      <c r="C712" s="24"/>
      <c r="D712" s="24"/>
      <c r="E712" s="24"/>
      <c r="F712" s="24"/>
      <c r="G712" s="24"/>
      <c r="H712" s="24"/>
      <c r="I712" s="10"/>
      <c r="J712" s="10"/>
      <c r="K712" s="10"/>
    </row>
    <row r="713" spans="1:11" ht="15.75" customHeight="1">
      <c r="A713" s="24"/>
      <c r="B713" s="24"/>
      <c r="C713" s="24"/>
      <c r="D713" s="24"/>
      <c r="E713" s="24"/>
      <c r="F713" s="24"/>
      <c r="G713" s="24"/>
      <c r="H713" s="24"/>
      <c r="I713" s="10"/>
      <c r="J713" s="10"/>
      <c r="K713" s="10"/>
    </row>
    <row r="714" spans="1:11" ht="15.75" customHeight="1">
      <c r="A714" s="24"/>
      <c r="B714" s="24"/>
      <c r="C714" s="24"/>
      <c r="D714" s="24"/>
      <c r="E714" s="24"/>
      <c r="F714" s="24"/>
      <c r="G714" s="24"/>
      <c r="H714" s="24"/>
      <c r="I714" s="10"/>
      <c r="J714" s="10"/>
      <c r="K714" s="10"/>
    </row>
    <row r="715" spans="1:11" ht="15.75" customHeight="1">
      <c r="A715" s="24"/>
      <c r="B715" s="24"/>
      <c r="C715" s="24"/>
      <c r="D715" s="24"/>
      <c r="E715" s="24"/>
      <c r="F715" s="24"/>
      <c r="G715" s="24"/>
      <c r="H715" s="24"/>
      <c r="I715" s="10"/>
      <c r="J715" s="10"/>
      <c r="K715" s="10"/>
    </row>
    <row r="716" spans="1:11" ht="15.75" customHeight="1">
      <c r="A716" s="24"/>
      <c r="B716" s="24"/>
      <c r="C716" s="24"/>
      <c r="D716" s="24"/>
      <c r="E716" s="24"/>
      <c r="F716" s="24"/>
      <c r="G716" s="24"/>
      <c r="H716" s="24"/>
      <c r="I716" s="10"/>
      <c r="J716" s="10"/>
      <c r="K716" s="10"/>
    </row>
    <row r="717" spans="1:11" ht="15.75" customHeight="1">
      <c r="A717" s="24"/>
      <c r="B717" s="24"/>
      <c r="C717" s="24"/>
      <c r="D717" s="24"/>
      <c r="E717" s="24"/>
      <c r="F717" s="24"/>
      <c r="G717" s="24"/>
      <c r="H717" s="24"/>
      <c r="I717" s="10"/>
      <c r="J717" s="10"/>
      <c r="K717" s="10"/>
    </row>
    <row r="718" spans="1:11" ht="15.75" customHeight="1">
      <c r="A718" s="24"/>
      <c r="B718" s="24"/>
      <c r="C718" s="24"/>
      <c r="D718" s="24"/>
      <c r="E718" s="24"/>
      <c r="F718" s="24"/>
      <c r="G718" s="24"/>
      <c r="H718" s="24"/>
      <c r="I718" s="10"/>
      <c r="J718" s="10"/>
      <c r="K718" s="10"/>
    </row>
    <row r="719" spans="1:11" ht="15.75" customHeight="1">
      <c r="A719" s="24"/>
      <c r="B719" s="24"/>
      <c r="C719" s="24"/>
      <c r="D719" s="24"/>
      <c r="E719" s="24"/>
      <c r="F719" s="24"/>
      <c r="G719" s="24"/>
      <c r="H719" s="24"/>
      <c r="I719" s="10"/>
      <c r="J719" s="10"/>
      <c r="K719" s="10"/>
    </row>
    <row r="720" spans="1:11" ht="15.75" customHeight="1">
      <c r="A720" s="24"/>
      <c r="B720" s="24"/>
      <c r="C720" s="24"/>
      <c r="D720" s="24"/>
      <c r="E720" s="24"/>
      <c r="F720" s="24"/>
      <c r="G720" s="24"/>
      <c r="H720" s="24"/>
      <c r="I720" s="10"/>
      <c r="J720" s="10"/>
      <c r="K720" s="10"/>
    </row>
    <row r="721" spans="1:11" ht="15.75" customHeight="1">
      <c r="A721" s="24"/>
      <c r="B721" s="24"/>
      <c r="C721" s="24"/>
      <c r="D721" s="24"/>
      <c r="E721" s="24"/>
      <c r="F721" s="24"/>
      <c r="G721" s="24"/>
      <c r="H721" s="24"/>
      <c r="I721" s="10"/>
      <c r="J721" s="10"/>
      <c r="K721" s="10"/>
    </row>
    <row r="722" spans="1:11" ht="15.75" customHeight="1">
      <c r="A722" s="24"/>
      <c r="B722" s="24"/>
      <c r="C722" s="24"/>
      <c r="D722" s="24"/>
      <c r="E722" s="24"/>
      <c r="F722" s="24"/>
      <c r="G722" s="24"/>
      <c r="H722" s="24"/>
      <c r="I722" s="10"/>
      <c r="J722" s="10"/>
      <c r="K722" s="10"/>
    </row>
    <row r="723" spans="1:11" ht="15.75" customHeight="1">
      <c r="A723" s="24"/>
      <c r="B723" s="24"/>
      <c r="C723" s="24"/>
      <c r="D723" s="24"/>
      <c r="E723" s="24"/>
      <c r="F723" s="24"/>
      <c r="G723" s="24"/>
      <c r="H723" s="24"/>
      <c r="I723" s="10"/>
      <c r="J723" s="10"/>
      <c r="K723" s="10"/>
    </row>
    <row r="724" spans="1:11" ht="15.75" customHeight="1">
      <c r="A724" s="24"/>
      <c r="B724" s="24"/>
      <c r="C724" s="24"/>
      <c r="D724" s="24"/>
      <c r="E724" s="24"/>
      <c r="F724" s="24"/>
      <c r="G724" s="24"/>
      <c r="H724" s="24"/>
      <c r="I724" s="10"/>
      <c r="J724" s="10"/>
      <c r="K724" s="10"/>
    </row>
    <row r="725" spans="1:11" ht="15.75" customHeight="1">
      <c r="A725" s="24"/>
      <c r="B725" s="24"/>
      <c r="C725" s="24"/>
      <c r="D725" s="24"/>
      <c r="E725" s="24"/>
      <c r="F725" s="24"/>
      <c r="G725" s="24"/>
      <c r="H725" s="24"/>
      <c r="I725" s="10"/>
      <c r="J725" s="10"/>
      <c r="K725" s="10"/>
    </row>
    <row r="726" spans="1:11" ht="15.75" customHeight="1">
      <c r="A726" s="24"/>
      <c r="B726" s="24"/>
      <c r="C726" s="24"/>
      <c r="D726" s="24"/>
      <c r="E726" s="24"/>
      <c r="F726" s="24"/>
      <c r="G726" s="24"/>
      <c r="H726" s="24"/>
      <c r="I726" s="10"/>
      <c r="J726" s="10"/>
      <c r="K726" s="10"/>
    </row>
    <row r="727" spans="1:11" ht="15.75" customHeight="1">
      <c r="A727" s="24"/>
      <c r="B727" s="24"/>
      <c r="C727" s="24"/>
      <c r="D727" s="24"/>
      <c r="E727" s="24"/>
      <c r="F727" s="24"/>
      <c r="G727" s="24"/>
      <c r="H727" s="24"/>
      <c r="I727" s="10"/>
      <c r="J727" s="10"/>
      <c r="K727" s="10"/>
    </row>
    <row r="728" spans="1:11" ht="15.75" customHeight="1">
      <c r="A728" s="24"/>
      <c r="B728" s="24"/>
      <c r="C728" s="24"/>
      <c r="D728" s="24"/>
      <c r="E728" s="24"/>
      <c r="F728" s="24"/>
      <c r="G728" s="24"/>
      <c r="H728" s="24"/>
      <c r="I728" s="10"/>
      <c r="J728" s="10"/>
      <c r="K728" s="10"/>
    </row>
    <row r="729" spans="1:11" ht="15.75" customHeight="1">
      <c r="A729" s="24"/>
      <c r="B729" s="24"/>
      <c r="C729" s="24"/>
      <c r="D729" s="24"/>
      <c r="E729" s="24"/>
      <c r="F729" s="24"/>
      <c r="G729" s="24"/>
      <c r="H729" s="24"/>
      <c r="I729" s="10"/>
      <c r="J729" s="10"/>
      <c r="K729" s="10"/>
    </row>
    <row r="730" spans="1:11" ht="15.75" customHeight="1">
      <c r="A730" s="24"/>
      <c r="B730" s="24"/>
      <c r="C730" s="24"/>
      <c r="D730" s="24"/>
      <c r="E730" s="24"/>
      <c r="F730" s="24"/>
      <c r="G730" s="24"/>
      <c r="H730" s="24"/>
      <c r="I730" s="10"/>
      <c r="J730" s="10"/>
      <c r="K730" s="10"/>
    </row>
    <row r="731" spans="1:11" ht="15.75" customHeight="1">
      <c r="A731" s="24"/>
      <c r="B731" s="24"/>
      <c r="C731" s="24"/>
      <c r="D731" s="24"/>
      <c r="E731" s="24"/>
      <c r="F731" s="24"/>
      <c r="G731" s="24"/>
      <c r="H731" s="24"/>
      <c r="I731" s="10"/>
      <c r="J731" s="10"/>
      <c r="K731" s="10"/>
    </row>
    <row r="732" spans="1:11" ht="15.75" customHeight="1">
      <c r="A732" s="24"/>
      <c r="B732" s="24"/>
      <c r="C732" s="24"/>
      <c r="D732" s="24"/>
      <c r="E732" s="24"/>
      <c r="F732" s="24"/>
      <c r="G732" s="24"/>
      <c r="H732" s="24"/>
      <c r="I732" s="10"/>
      <c r="J732" s="10"/>
      <c r="K732" s="10"/>
    </row>
    <row r="733" spans="1:11" ht="15.75" customHeight="1">
      <c r="A733" s="24"/>
      <c r="B733" s="24"/>
      <c r="C733" s="24"/>
      <c r="D733" s="24"/>
      <c r="E733" s="24"/>
      <c r="F733" s="24"/>
      <c r="G733" s="24"/>
      <c r="H733" s="24"/>
      <c r="I733" s="10"/>
      <c r="J733" s="10"/>
      <c r="K733" s="10"/>
    </row>
    <row r="734" spans="1:11" ht="15.75" customHeight="1">
      <c r="A734" s="24"/>
      <c r="B734" s="24"/>
      <c r="C734" s="24"/>
      <c r="D734" s="24"/>
      <c r="E734" s="24"/>
      <c r="F734" s="24"/>
      <c r="G734" s="24"/>
      <c r="H734" s="24"/>
      <c r="I734" s="10"/>
      <c r="J734" s="10"/>
      <c r="K734" s="10"/>
    </row>
    <row r="735" spans="1:11" ht="15.75" customHeight="1">
      <c r="A735" s="24"/>
      <c r="B735" s="24"/>
      <c r="C735" s="24"/>
      <c r="D735" s="24"/>
      <c r="E735" s="24"/>
      <c r="F735" s="24"/>
      <c r="G735" s="24"/>
      <c r="H735" s="24"/>
      <c r="I735" s="10"/>
      <c r="J735" s="10"/>
      <c r="K735" s="10"/>
    </row>
    <row r="736" spans="1:11" ht="15.75" customHeight="1">
      <c r="A736" s="24"/>
      <c r="B736" s="24"/>
      <c r="C736" s="24"/>
      <c r="D736" s="24"/>
      <c r="E736" s="24"/>
      <c r="F736" s="24"/>
      <c r="G736" s="24"/>
      <c r="H736" s="24"/>
      <c r="I736" s="10"/>
      <c r="J736" s="10"/>
      <c r="K736" s="10"/>
    </row>
    <row r="737" spans="1:11" ht="15.75" customHeight="1">
      <c r="A737" s="24"/>
      <c r="B737" s="24"/>
      <c r="C737" s="24"/>
      <c r="D737" s="24"/>
      <c r="E737" s="24"/>
      <c r="F737" s="24"/>
      <c r="G737" s="24"/>
      <c r="H737" s="24"/>
      <c r="I737" s="10"/>
      <c r="J737" s="10"/>
      <c r="K737" s="10"/>
    </row>
    <row r="738" spans="1:11" ht="15.75" customHeight="1">
      <c r="A738" s="24"/>
      <c r="B738" s="24"/>
      <c r="C738" s="24"/>
      <c r="D738" s="24"/>
      <c r="E738" s="24"/>
      <c r="F738" s="24"/>
      <c r="G738" s="24"/>
      <c r="H738" s="24"/>
      <c r="I738" s="10"/>
      <c r="J738" s="10"/>
      <c r="K738" s="10"/>
    </row>
    <row r="739" spans="1:11" ht="15.75" customHeight="1">
      <c r="A739" s="24"/>
      <c r="B739" s="24"/>
      <c r="C739" s="24"/>
      <c r="D739" s="24"/>
      <c r="E739" s="24"/>
      <c r="F739" s="24"/>
      <c r="G739" s="24"/>
      <c r="H739" s="24"/>
      <c r="I739" s="10"/>
      <c r="J739" s="10"/>
      <c r="K739" s="10"/>
    </row>
    <row r="740" spans="1:11" ht="15.75" customHeight="1">
      <c r="A740" s="24"/>
      <c r="B740" s="24"/>
      <c r="C740" s="24"/>
      <c r="D740" s="24"/>
      <c r="E740" s="24"/>
      <c r="F740" s="24"/>
      <c r="G740" s="24"/>
      <c r="H740" s="24"/>
      <c r="I740" s="10"/>
      <c r="J740" s="10"/>
      <c r="K740" s="10"/>
    </row>
    <row r="741" spans="1:11" ht="15.75" customHeight="1">
      <c r="A741" s="24"/>
      <c r="B741" s="24"/>
      <c r="C741" s="24"/>
      <c r="D741" s="24"/>
      <c r="E741" s="24"/>
      <c r="F741" s="24"/>
      <c r="G741" s="24"/>
      <c r="H741" s="24"/>
      <c r="I741" s="10"/>
      <c r="J741" s="10"/>
      <c r="K741" s="10"/>
    </row>
    <row r="742" spans="1:11" ht="15.75" customHeight="1">
      <c r="A742" s="24"/>
      <c r="B742" s="24"/>
      <c r="C742" s="24"/>
      <c r="D742" s="24"/>
      <c r="E742" s="24"/>
      <c r="F742" s="24"/>
      <c r="G742" s="24"/>
      <c r="H742" s="24"/>
      <c r="I742" s="10"/>
      <c r="J742" s="10"/>
      <c r="K742" s="10"/>
    </row>
    <row r="743" spans="1:11" ht="15.75" customHeight="1">
      <c r="A743" s="24"/>
      <c r="B743" s="24"/>
      <c r="C743" s="24"/>
      <c r="D743" s="24"/>
      <c r="E743" s="24"/>
      <c r="F743" s="24"/>
      <c r="G743" s="24"/>
      <c r="H743" s="24"/>
      <c r="I743" s="10"/>
      <c r="J743" s="10"/>
      <c r="K743" s="10"/>
    </row>
    <row r="744" spans="1:11" ht="15.75" customHeight="1">
      <c r="A744" s="24"/>
      <c r="B744" s="24"/>
      <c r="C744" s="24"/>
      <c r="D744" s="24"/>
      <c r="E744" s="24"/>
      <c r="F744" s="24"/>
      <c r="G744" s="24"/>
      <c r="H744" s="24"/>
      <c r="I744" s="10"/>
      <c r="J744" s="10"/>
      <c r="K744" s="10"/>
    </row>
    <row r="745" spans="1:11" ht="15.75" customHeight="1">
      <c r="A745" s="24"/>
      <c r="B745" s="24"/>
      <c r="C745" s="24"/>
      <c r="D745" s="24"/>
      <c r="E745" s="24"/>
      <c r="F745" s="24"/>
      <c r="G745" s="24"/>
      <c r="H745" s="24"/>
      <c r="I745" s="10"/>
      <c r="J745" s="10"/>
      <c r="K745" s="10"/>
    </row>
    <row r="746" spans="1:11" ht="15.75" customHeight="1">
      <c r="A746" s="24"/>
      <c r="B746" s="24"/>
      <c r="C746" s="24"/>
      <c r="D746" s="24"/>
      <c r="E746" s="24"/>
      <c r="F746" s="24"/>
      <c r="G746" s="24"/>
      <c r="H746" s="24"/>
      <c r="I746" s="10"/>
      <c r="J746" s="10"/>
      <c r="K746" s="10"/>
    </row>
    <row r="747" spans="1:11" ht="15.75" customHeight="1">
      <c r="A747" s="24"/>
      <c r="B747" s="24"/>
      <c r="C747" s="24"/>
      <c r="D747" s="24"/>
      <c r="E747" s="24"/>
      <c r="F747" s="24"/>
      <c r="G747" s="24"/>
      <c r="H747" s="24"/>
      <c r="I747" s="10"/>
      <c r="J747" s="10"/>
      <c r="K747" s="10"/>
    </row>
    <row r="748" spans="1:11" ht="15.75" customHeight="1">
      <c r="A748" s="24"/>
      <c r="B748" s="24"/>
      <c r="C748" s="24"/>
      <c r="D748" s="24"/>
      <c r="E748" s="24"/>
      <c r="F748" s="24"/>
      <c r="G748" s="24"/>
      <c r="H748" s="24"/>
      <c r="I748" s="10"/>
      <c r="J748" s="10"/>
      <c r="K748" s="10"/>
    </row>
    <row r="749" spans="1:11" ht="15.75" customHeight="1">
      <c r="A749" s="24"/>
      <c r="B749" s="24"/>
      <c r="C749" s="24"/>
      <c r="D749" s="24"/>
      <c r="E749" s="24"/>
      <c r="F749" s="24"/>
      <c r="G749" s="24"/>
      <c r="H749" s="24"/>
      <c r="I749" s="10"/>
      <c r="J749" s="10"/>
      <c r="K749" s="10"/>
    </row>
    <row r="750" spans="1:9" ht="15.75" customHeight="1">
      <c r="A750" s="16" t="s">
        <v>3</v>
      </c>
      <c r="B750" s="16"/>
      <c r="C750" s="16"/>
      <c r="D750" s="16"/>
      <c r="E750" s="7"/>
      <c r="F750" s="16"/>
      <c r="G750" s="16" t="s">
        <v>233</v>
      </c>
      <c r="H750" s="16"/>
      <c r="I750" s="5"/>
    </row>
    <row r="751" spans="1:9" ht="15.75" customHeight="1">
      <c r="A751" s="16" t="s">
        <v>72</v>
      </c>
      <c r="B751" s="16"/>
      <c r="C751" s="16"/>
      <c r="D751" s="16"/>
      <c r="E751" s="7"/>
      <c r="F751" s="16"/>
      <c r="G751" s="5" t="s">
        <v>223</v>
      </c>
      <c r="H751" s="16"/>
      <c r="I751" s="5"/>
    </row>
    <row r="752" spans="1:11" ht="15.75" customHeight="1">
      <c r="A752" s="24"/>
      <c r="B752" s="24"/>
      <c r="C752" s="24"/>
      <c r="D752" s="24"/>
      <c r="E752" s="24"/>
      <c r="F752" s="24"/>
      <c r="G752" s="24"/>
      <c r="H752" s="24"/>
      <c r="I752" s="10"/>
      <c r="J752" s="10"/>
      <c r="K752" s="10"/>
    </row>
    <row r="753" spans="1:11" ht="15.75" customHeight="1">
      <c r="A753" s="24"/>
      <c r="B753" s="24"/>
      <c r="C753" s="24"/>
      <c r="D753" s="24"/>
      <c r="E753" s="24"/>
      <c r="F753" s="24"/>
      <c r="G753" s="24"/>
      <c r="H753" s="24"/>
      <c r="I753" s="10"/>
      <c r="J753" s="10"/>
      <c r="K753" s="10"/>
    </row>
    <row r="754" spans="1:11" ht="15.75" customHeight="1">
      <c r="A754" s="24"/>
      <c r="B754" s="24"/>
      <c r="C754" s="24"/>
      <c r="D754" s="24"/>
      <c r="E754" s="24"/>
      <c r="F754" s="24"/>
      <c r="G754" s="24"/>
      <c r="H754" s="24"/>
      <c r="I754" s="10"/>
      <c r="J754" s="10"/>
      <c r="K754" s="10"/>
    </row>
    <row r="755" spans="1:11" ht="15.75" customHeight="1">
      <c r="A755" s="24"/>
      <c r="B755" s="24"/>
      <c r="C755" s="24"/>
      <c r="D755" s="24"/>
      <c r="E755" s="24"/>
      <c r="F755" s="24"/>
      <c r="G755" s="24"/>
      <c r="H755" s="24"/>
      <c r="I755" s="10"/>
      <c r="J755" s="10"/>
      <c r="K755" s="10"/>
    </row>
    <row r="756" spans="1:11" ht="15.75" customHeight="1">
      <c r="A756" s="24"/>
      <c r="B756" s="24"/>
      <c r="C756" s="24"/>
      <c r="D756" s="24"/>
      <c r="E756" s="24"/>
      <c r="F756" s="24"/>
      <c r="G756" s="24"/>
      <c r="H756" s="24"/>
      <c r="I756" s="10"/>
      <c r="J756" s="10"/>
      <c r="K756" s="10"/>
    </row>
    <row r="757" spans="1:11" ht="15.75" customHeight="1">
      <c r="A757" s="24"/>
      <c r="B757" s="24"/>
      <c r="C757" s="24"/>
      <c r="D757" s="24"/>
      <c r="E757" s="24"/>
      <c r="F757" s="24"/>
      <c r="G757" s="24"/>
      <c r="H757" s="24"/>
      <c r="I757" s="10"/>
      <c r="J757" s="10"/>
      <c r="K757" s="10"/>
    </row>
    <row r="758" spans="1:11" ht="15.75" customHeight="1">
      <c r="A758" s="24"/>
      <c r="B758" s="24"/>
      <c r="C758" s="24"/>
      <c r="D758" s="24"/>
      <c r="E758" s="24"/>
      <c r="F758" s="24"/>
      <c r="G758" s="24"/>
      <c r="H758" s="24"/>
      <c r="I758" s="10"/>
      <c r="J758" s="10"/>
      <c r="K758" s="10"/>
    </row>
    <row r="759" spans="1:11" ht="15.75" customHeight="1">
      <c r="A759" s="24"/>
      <c r="B759" s="24"/>
      <c r="C759" s="24"/>
      <c r="D759" s="24"/>
      <c r="E759" s="24"/>
      <c r="F759" s="24"/>
      <c r="G759" s="24"/>
      <c r="H759" s="24"/>
      <c r="I759" s="10"/>
      <c r="J759" s="10"/>
      <c r="K759" s="10"/>
    </row>
    <row r="760" spans="1:11" ht="15.75" customHeight="1">
      <c r="A760" s="24"/>
      <c r="B760" s="24"/>
      <c r="C760" s="24"/>
      <c r="D760" s="24"/>
      <c r="E760" s="24"/>
      <c r="F760" s="24"/>
      <c r="G760" s="24"/>
      <c r="H760" s="24"/>
      <c r="I760" s="10"/>
      <c r="J760" s="10"/>
      <c r="K760" s="10"/>
    </row>
    <row r="761" spans="1:11" ht="15.75" customHeight="1">
      <c r="A761" s="24"/>
      <c r="B761" s="24"/>
      <c r="C761" s="24"/>
      <c r="D761" s="24"/>
      <c r="E761" s="24"/>
      <c r="F761" s="24"/>
      <c r="G761" s="24"/>
      <c r="H761" s="24"/>
      <c r="I761" s="10"/>
      <c r="J761" s="10"/>
      <c r="K761" s="10"/>
    </row>
    <row r="762" spans="1:11" ht="15.75" customHeight="1">
      <c r="A762" s="24"/>
      <c r="B762" s="24"/>
      <c r="C762" s="24"/>
      <c r="D762" s="24"/>
      <c r="E762" s="24"/>
      <c r="F762" s="24"/>
      <c r="G762" s="24"/>
      <c r="H762" s="24"/>
      <c r="I762" s="10"/>
      <c r="J762" s="10"/>
      <c r="K762" s="10"/>
    </row>
    <row r="763" spans="1:11" ht="15.75" customHeight="1">
      <c r="A763" s="24"/>
      <c r="B763" s="24"/>
      <c r="C763" s="24"/>
      <c r="D763" s="24"/>
      <c r="E763" s="24"/>
      <c r="F763" s="24"/>
      <c r="G763" s="24"/>
      <c r="H763" s="24"/>
      <c r="I763" s="10"/>
      <c r="J763" s="10"/>
      <c r="K763" s="10"/>
    </row>
    <row r="764" spans="1:11" ht="15.75" customHeight="1">
      <c r="A764" s="24"/>
      <c r="B764" s="24"/>
      <c r="C764" s="24"/>
      <c r="D764" s="24"/>
      <c r="E764" s="24"/>
      <c r="F764" s="24"/>
      <c r="G764" s="24"/>
      <c r="H764" s="24"/>
      <c r="I764" s="10"/>
      <c r="J764" s="10"/>
      <c r="K764" s="10"/>
    </row>
    <row r="765" spans="1:11" ht="15.75" customHeight="1">
      <c r="A765" s="24"/>
      <c r="B765" s="24"/>
      <c r="C765" s="24"/>
      <c r="D765" s="24"/>
      <c r="E765" s="24"/>
      <c r="F765" s="24"/>
      <c r="G765" s="24"/>
      <c r="H765" s="24"/>
      <c r="I765" s="10"/>
      <c r="J765" s="10"/>
      <c r="K765" s="10"/>
    </row>
    <row r="766" spans="1:11" ht="15.75" customHeight="1">
      <c r="A766" s="24"/>
      <c r="B766" s="24"/>
      <c r="C766" s="24"/>
      <c r="D766" s="24"/>
      <c r="E766" s="24"/>
      <c r="F766" s="24"/>
      <c r="G766" s="24"/>
      <c r="H766" s="24"/>
      <c r="I766" s="10"/>
      <c r="J766" s="10"/>
      <c r="K766" s="10"/>
    </row>
    <row r="767" spans="1:11" ht="15.75" customHeight="1">
      <c r="A767" s="24"/>
      <c r="B767" s="24"/>
      <c r="C767" s="24"/>
      <c r="D767" s="24"/>
      <c r="E767" s="24"/>
      <c r="F767" s="24"/>
      <c r="G767" s="24"/>
      <c r="H767" s="24"/>
      <c r="I767" s="10"/>
      <c r="J767" s="10"/>
      <c r="K767" s="10"/>
    </row>
    <row r="768" spans="1:11" ht="15.75" customHeight="1">
      <c r="A768" s="24"/>
      <c r="B768" s="24"/>
      <c r="C768" s="24"/>
      <c r="D768" s="24"/>
      <c r="E768" s="24"/>
      <c r="F768" s="24"/>
      <c r="G768" s="24"/>
      <c r="H768" s="24"/>
      <c r="I768" s="10"/>
      <c r="J768" s="10"/>
      <c r="K768" s="10"/>
    </row>
    <row r="769" spans="1:11" ht="15.75" customHeight="1">
      <c r="A769" s="24"/>
      <c r="B769" s="24"/>
      <c r="C769" s="24"/>
      <c r="D769" s="24"/>
      <c r="E769" s="24"/>
      <c r="F769" s="24"/>
      <c r="G769" s="24"/>
      <c r="H769" s="24"/>
      <c r="I769" s="10"/>
      <c r="J769" s="10"/>
      <c r="K769" s="10"/>
    </row>
    <row r="770" spans="1:11" ht="15.75" customHeight="1">
      <c r="A770" s="24"/>
      <c r="B770" s="24"/>
      <c r="C770" s="24"/>
      <c r="D770" s="24"/>
      <c r="E770" s="24"/>
      <c r="F770" s="24"/>
      <c r="G770" s="24"/>
      <c r="H770" s="24"/>
      <c r="I770" s="10"/>
      <c r="J770" s="10"/>
      <c r="K770" s="10"/>
    </row>
    <row r="771" spans="1:11" ht="15.75" customHeight="1">
      <c r="A771" s="24"/>
      <c r="B771" s="24"/>
      <c r="C771" s="24"/>
      <c r="D771" s="24"/>
      <c r="E771" s="24"/>
      <c r="F771" s="24"/>
      <c r="G771" s="24"/>
      <c r="H771" s="24"/>
      <c r="I771" s="10"/>
      <c r="J771" s="10"/>
      <c r="K771" s="10"/>
    </row>
    <row r="772" spans="1:11" ht="15.75" customHeight="1">
      <c r="A772" s="24"/>
      <c r="B772" s="24"/>
      <c r="C772" s="24"/>
      <c r="D772" s="24"/>
      <c r="E772" s="24"/>
      <c r="F772" s="24"/>
      <c r="G772" s="24"/>
      <c r="H772" s="24"/>
      <c r="I772" s="10"/>
      <c r="J772" s="10"/>
      <c r="K772" s="10"/>
    </row>
    <row r="773" spans="1:11" ht="15.75" customHeight="1">
      <c r="A773" s="16" t="s">
        <v>7</v>
      </c>
      <c r="B773" s="25"/>
      <c r="C773" s="25"/>
      <c r="D773" s="25"/>
      <c r="E773" s="25"/>
      <c r="F773" s="25"/>
      <c r="G773" s="25"/>
      <c r="H773" s="25"/>
      <c r="I773" s="5"/>
      <c r="J773" s="10"/>
      <c r="K773" s="10"/>
    </row>
    <row r="774" spans="1:11" ht="15.75" customHeight="1">
      <c r="A774" s="16" t="s">
        <v>1</v>
      </c>
      <c r="B774" s="17" t="s">
        <v>30</v>
      </c>
      <c r="C774" s="17" t="s">
        <v>31</v>
      </c>
      <c r="D774" s="17" t="s">
        <v>32</v>
      </c>
      <c r="E774" s="17" t="s">
        <v>33</v>
      </c>
      <c r="F774" s="17"/>
      <c r="G774" s="17"/>
      <c r="H774" s="17"/>
      <c r="I774" s="17"/>
      <c r="J774" s="10"/>
      <c r="K774" s="10"/>
    </row>
    <row r="775" spans="1:9" ht="15.75" customHeight="1">
      <c r="A775" s="16"/>
      <c r="B775" s="18" t="s">
        <v>102</v>
      </c>
      <c r="C775" s="18" t="s">
        <v>37</v>
      </c>
      <c r="D775" s="18" t="s">
        <v>37</v>
      </c>
      <c r="E775" s="18" t="s">
        <v>37</v>
      </c>
      <c r="F775" s="18"/>
      <c r="G775" s="18"/>
      <c r="H775" s="18"/>
      <c r="I775" s="18"/>
    </row>
    <row r="776" spans="1:9" ht="15.75" customHeight="1">
      <c r="A776" s="16"/>
      <c r="B776" s="18"/>
      <c r="C776" s="18"/>
      <c r="D776" s="18"/>
      <c r="E776" s="18"/>
      <c r="F776" s="18"/>
      <c r="G776" s="18"/>
      <c r="H776" s="18"/>
      <c r="I776" s="14"/>
    </row>
    <row r="777" spans="1:9" ht="15.75" customHeight="1">
      <c r="A777" s="34" t="s">
        <v>172</v>
      </c>
      <c r="B777" s="51">
        <v>4.9</v>
      </c>
      <c r="C777" s="51">
        <v>5</v>
      </c>
      <c r="D777" s="51">
        <v>5</v>
      </c>
      <c r="E777" s="51">
        <v>5</v>
      </c>
      <c r="F777" s="51"/>
      <c r="G777" s="51"/>
      <c r="H777" s="51"/>
      <c r="I777" s="51"/>
    </row>
    <row r="778" spans="1:9" ht="15.75" customHeight="1">
      <c r="A778" s="15" t="s">
        <v>173</v>
      </c>
      <c r="B778" s="51">
        <f>+B777+B780</f>
        <v>390.1</v>
      </c>
      <c r="C778" s="51">
        <f>+C777+C780</f>
        <v>435.075</v>
      </c>
      <c r="D778" s="51">
        <f>+D777+D780</f>
        <v>31.099</v>
      </c>
      <c r="E778" s="51">
        <f>+E777+E780</f>
        <v>34.448</v>
      </c>
      <c r="F778" s="51"/>
      <c r="G778" s="51"/>
      <c r="H778" s="51"/>
      <c r="I778" s="51"/>
    </row>
    <row r="779" spans="1:9" ht="15.75" customHeight="1">
      <c r="A779" s="33"/>
      <c r="B779" s="51"/>
      <c r="C779" s="51"/>
      <c r="D779" s="51"/>
      <c r="E779" s="51"/>
      <c r="F779" s="51"/>
      <c r="G779" s="51"/>
      <c r="H779" s="51"/>
      <c r="I779" s="51"/>
    </row>
    <row r="780" spans="1:9" ht="15.75" customHeight="1">
      <c r="A780" s="34" t="s">
        <v>73</v>
      </c>
      <c r="B780" s="51">
        <f>SUM(B781:B786)</f>
        <v>385.20000000000005</v>
      </c>
      <c r="C780" s="51">
        <f>SUM(C781:C786)</f>
        <v>430.075</v>
      </c>
      <c r="D780" s="51">
        <f>SUM(D781:D786)</f>
        <v>26.099</v>
      </c>
      <c r="E780" s="51">
        <f>SUM(E781:E786)</f>
        <v>29.448</v>
      </c>
      <c r="F780" s="51"/>
      <c r="G780" s="51"/>
      <c r="H780" s="51"/>
      <c r="I780" s="51"/>
    </row>
    <row r="781" spans="1:9" ht="15.75" customHeight="1">
      <c r="A781" s="34" t="s">
        <v>74</v>
      </c>
      <c r="B781" s="51"/>
      <c r="C781" s="51"/>
      <c r="D781" s="51"/>
      <c r="E781" s="51"/>
      <c r="F781" s="51"/>
      <c r="G781" s="51"/>
      <c r="H781" s="51"/>
      <c r="I781" s="51"/>
    </row>
    <row r="782" spans="1:9" ht="15.75" customHeight="1">
      <c r="A782" s="35" t="s">
        <v>93</v>
      </c>
      <c r="B782" s="51"/>
      <c r="C782" s="51"/>
      <c r="D782" s="51"/>
      <c r="E782" s="51"/>
      <c r="F782" s="51"/>
      <c r="G782" s="51"/>
      <c r="H782" s="51"/>
      <c r="I782" s="51"/>
    </row>
    <row r="783" spans="1:9" ht="15.75" customHeight="1">
      <c r="A783" s="35" t="s">
        <v>80</v>
      </c>
      <c r="B783" s="51">
        <f>390.1-4.9</f>
        <v>385.20000000000005</v>
      </c>
      <c r="C783" s="51">
        <v>430.075</v>
      </c>
      <c r="D783" s="51" t="s">
        <v>11</v>
      </c>
      <c r="E783" s="51"/>
      <c r="F783" s="51"/>
      <c r="G783" s="51"/>
      <c r="H783" s="51"/>
      <c r="I783" s="51"/>
    </row>
    <row r="784" spans="1:9" ht="15.75" customHeight="1">
      <c r="A784" s="35" t="s">
        <v>83</v>
      </c>
      <c r="B784" s="51"/>
      <c r="C784" s="51"/>
      <c r="D784" s="51">
        <v>16.099</v>
      </c>
      <c r="E784" s="51">
        <v>19.448</v>
      </c>
      <c r="F784" s="51"/>
      <c r="G784" s="51"/>
      <c r="H784" s="51"/>
      <c r="I784" s="51"/>
    </row>
    <row r="785" spans="1:11" ht="15.75" customHeight="1">
      <c r="A785" s="35" t="s">
        <v>81</v>
      </c>
      <c r="B785" s="49" t="s">
        <v>11</v>
      </c>
      <c r="C785" s="49"/>
      <c r="D785" s="49"/>
      <c r="E785" s="49"/>
      <c r="F785" s="49"/>
      <c r="G785" s="49"/>
      <c r="H785" s="49"/>
      <c r="I785" s="49"/>
      <c r="J785" s="10"/>
      <c r="K785" s="10"/>
    </row>
    <row r="786" spans="1:11" ht="15.75" customHeight="1">
      <c r="A786" s="35" t="s">
        <v>97</v>
      </c>
      <c r="B786" s="49"/>
      <c r="C786" s="49"/>
      <c r="D786" s="49">
        <v>10</v>
      </c>
      <c r="E786" s="49">
        <v>10</v>
      </c>
      <c r="F786" s="49"/>
      <c r="G786" s="49"/>
      <c r="H786" s="49"/>
      <c r="I786" s="49"/>
      <c r="J786" s="10"/>
      <c r="K786" s="10"/>
    </row>
    <row r="787" spans="1:11" ht="15.75" customHeight="1">
      <c r="A787" s="24"/>
      <c r="B787" s="76"/>
      <c r="C787" s="76"/>
      <c r="D787" s="76"/>
      <c r="E787" s="76"/>
      <c r="F787" s="76"/>
      <c r="G787" s="76"/>
      <c r="H787" s="76"/>
      <c r="I787" s="77"/>
      <c r="J787" s="10"/>
      <c r="K787" s="10"/>
    </row>
    <row r="788" spans="1:11" ht="15.75" customHeight="1">
      <c r="A788" s="16" t="s">
        <v>8</v>
      </c>
      <c r="B788" s="78" t="s">
        <v>11</v>
      </c>
      <c r="C788" s="76"/>
      <c r="D788" s="76"/>
      <c r="E788" s="76"/>
      <c r="F788" s="76"/>
      <c r="G788" s="76"/>
      <c r="H788" s="76"/>
      <c r="I788" s="77"/>
      <c r="J788" s="10"/>
      <c r="K788" s="10"/>
    </row>
    <row r="789" spans="2:11" ht="15.75" customHeight="1">
      <c r="B789" s="74" t="s">
        <v>30</v>
      </c>
      <c r="C789" s="74" t="s">
        <v>31</v>
      </c>
      <c r="D789" s="74" t="s">
        <v>32</v>
      </c>
      <c r="E789" s="74" t="s">
        <v>33</v>
      </c>
      <c r="F789" s="74" t="s">
        <v>34</v>
      </c>
      <c r="G789" s="74" t="s">
        <v>35</v>
      </c>
      <c r="H789" s="74" t="s">
        <v>76</v>
      </c>
      <c r="I789" s="74" t="s">
        <v>94</v>
      </c>
      <c r="J789" s="10"/>
      <c r="K789" s="10"/>
    </row>
    <row r="790" spans="1:11" ht="15.75" customHeight="1">
      <c r="A790" s="5"/>
      <c r="B790" s="75" t="s">
        <v>102</v>
      </c>
      <c r="C790" s="75" t="s">
        <v>37</v>
      </c>
      <c r="D790" s="75" t="s">
        <v>37</v>
      </c>
      <c r="E790" s="75" t="s">
        <v>37</v>
      </c>
      <c r="F790" s="75" t="s">
        <v>37</v>
      </c>
      <c r="G790" s="75" t="s">
        <v>37</v>
      </c>
      <c r="H790" s="75" t="s">
        <v>37</v>
      </c>
      <c r="I790" s="75" t="s">
        <v>37</v>
      </c>
      <c r="J790" s="10"/>
      <c r="K790" s="10"/>
    </row>
    <row r="791" spans="1:11" ht="15.75" customHeight="1">
      <c r="A791" s="3" t="s">
        <v>9</v>
      </c>
      <c r="B791" s="49"/>
      <c r="C791" s="49"/>
      <c r="D791" s="49"/>
      <c r="E791" s="49"/>
      <c r="F791" s="49"/>
      <c r="G791" s="49"/>
      <c r="H791" s="49"/>
      <c r="I791" s="49"/>
      <c r="J791" s="10"/>
      <c r="K791" s="10"/>
    </row>
    <row r="792" spans="1:11" ht="15.75" customHeight="1">
      <c r="A792" s="3" t="s">
        <v>85</v>
      </c>
      <c r="B792" s="49">
        <v>3</v>
      </c>
      <c r="C792" s="49">
        <v>3.5</v>
      </c>
      <c r="D792" s="49">
        <v>4.5</v>
      </c>
      <c r="E792" s="49">
        <v>4.5</v>
      </c>
      <c r="F792" s="49">
        <v>4.5</v>
      </c>
      <c r="G792" s="49">
        <v>4.5</v>
      </c>
      <c r="H792" s="49">
        <v>4.5</v>
      </c>
      <c r="I792" s="49">
        <v>6.5</v>
      </c>
      <c r="J792" s="10"/>
      <c r="K792" s="10"/>
    </row>
    <row r="793" spans="2:11" ht="15.75" customHeight="1">
      <c r="B793" s="49"/>
      <c r="C793" s="49"/>
      <c r="D793" s="49"/>
      <c r="E793" s="49"/>
      <c r="F793" s="49"/>
      <c r="G793" s="49"/>
      <c r="H793" s="49"/>
      <c r="I793" s="49"/>
      <c r="J793" s="10"/>
      <c r="K793" s="10"/>
    </row>
    <row r="794" spans="1:11" ht="15.75" customHeight="1">
      <c r="A794" s="16" t="s">
        <v>3</v>
      </c>
      <c r="B794" s="61"/>
      <c r="C794" s="61"/>
      <c r="D794" s="61"/>
      <c r="E794" s="49"/>
      <c r="F794" s="61"/>
      <c r="G794" s="61" t="s">
        <v>234</v>
      </c>
      <c r="H794" s="61"/>
      <c r="I794" s="61"/>
      <c r="J794" s="10"/>
      <c r="K794" s="10"/>
    </row>
    <row r="795" spans="1:11" ht="15.75" customHeight="1">
      <c r="A795" s="16" t="s">
        <v>72</v>
      </c>
      <c r="B795" s="61"/>
      <c r="C795" s="61"/>
      <c r="D795" s="61"/>
      <c r="E795" s="49"/>
      <c r="F795" s="61"/>
      <c r="G795" s="61" t="s">
        <v>226</v>
      </c>
      <c r="H795" s="61"/>
      <c r="I795" s="61"/>
      <c r="J795" s="10"/>
      <c r="K795" s="10"/>
    </row>
    <row r="796" spans="1:11" ht="15.75" customHeight="1">
      <c r="A796" s="16"/>
      <c r="B796" s="61"/>
      <c r="C796" s="61"/>
      <c r="D796" s="61"/>
      <c r="E796" s="61"/>
      <c r="F796" s="61"/>
      <c r="G796" s="61"/>
      <c r="H796" s="61"/>
      <c r="I796" s="61"/>
      <c r="J796" s="10"/>
      <c r="K796" s="10"/>
    </row>
    <row r="797" spans="1:11" ht="15.75" customHeight="1">
      <c r="A797" s="16"/>
      <c r="B797" s="61"/>
      <c r="C797" s="61"/>
      <c r="D797" s="61"/>
      <c r="E797" s="61"/>
      <c r="F797" s="61"/>
      <c r="G797" s="61"/>
      <c r="H797" s="61"/>
      <c r="I797" s="61"/>
      <c r="J797" s="10"/>
      <c r="K797" s="10"/>
    </row>
    <row r="798" spans="1:11" ht="15.75" customHeight="1">
      <c r="A798" s="16" t="s">
        <v>1</v>
      </c>
      <c r="B798" s="74" t="s">
        <v>30</v>
      </c>
      <c r="C798" s="74" t="s">
        <v>31</v>
      </c>
      <c r="D798" s="74" t="s">
        <v>32</v>
      </c>
      <c r="E798" s="74" t="s">
        <v>33</v>
      </c>
      <c r="F798" s="74" t="s">
        <v>34</v>
      </c>
      <c r="G798" s="74" t="s">
        <v>35</v>
      </c>
      <c r="H798" s="74" t="s">
        <v>76</v>
      </c>
      <c r="I798" s="74" t="s">
        <v>94</v>
      </c>
      <c r="J798" s="10"/>
      <c r="K798" s="10"/>
    </row>
    <row r="799" spans="1:11" ht="15.75" customHeight="1">
      <c r="A799" s="16"/>
      <c r="B799" s="75" t="s">
        <v>102</v>
      </c>
      <c r="C799" s="75" t="s">
        <v>37</v>
      </c>
      <c r="D799" s="75" t="s">
        <v>37</v>
      </c>
      <c r="E799" s="75" t="s">
        <v>37</v>
      </c>
      <c r="F799" s="75" t="s">
        <v>37</v>
      </c>
      <c r="G799" s="75" t="s">
        <v>37</v>
      </c>
      <c r="H799" s="75" t="s">
        <v>37</v>
      </c>
      <c r="I799" s="75" t="s">
        <v>37</v>
      </c>
      <c r="J799" s="10"/>
      <c r="K799" s="10"/>
    </row>
    <row r="800" spans="1:11" ht="15.75" customHeight="1">
      <c r="A800" s="16"/>
      <c r="B800" s="75"/>
      <c r="C800" s="75"/>
      <c r="D800" s="75"/>
      <c r="E800" s="75"/>
      <c r="F800" s="75"/>
      <c r="G800" s="75"/>
      <c r="H800" s="75"/>
      <c r="I800" s="75"/>
      <c r="J800" s="10"/>
      <c r="K800" s="10"/>
    </row>
    <row r="801" spans="1:11" ht="15.75" customHeight="1">
      <c r="A801" s="16"/>
      <c r="B801" s="75"/>
      <c r="C801" s="75"/>
      <c r="D801" s="75"/>
      <c r="E801" s="75"/>
      <c r="F801" s="75"/>
      <c r="G801" s="75"/>
      <c r="H801" s="75"/>
      <c r="I801" s="75"/>
      <c r="J801" s="10"/>
      <c r="K801" s="10"/>
    </row>
    <row r="802" spans="1:11" ht="15.75" customHeight="1">
      <c r="A802" s="7" t="s">
        <v>2</v>
      </c>
      <c r="B802" s="49">
        <f aca="true" t="shared" si="5" ref="B802:I802">SUM(B804)</f>
        <v>12.2</v>
      </c>
      <c r="C802" s="49">
        <f t="shared" si="5"/>
        <v>0</v>
      </c>
      <c r="D802" s="49">
        <f t="shared" si="5"/>
        <v>0</v>
      </c>
      <c r="E802" s="49">
        <f t="shared" si="5"/>
        <v>0</v>
      </c>
      <c r="F802" s="49">
        <f t="shared" si="5"/>
        <v>0</v>
      </c>
      <c r="G802" s="49">
        <f t="shared" si="5"/>
        <v>0</v>
      </c>
      <c r="H802" s="49">
        <f t="shared" si="5"/>
        <v>0</v>
      </c>
      <c r="I802" s="49">
        <f t="shared" si="5"/>
        <v>0</v>
      </c>
      <c r="J802" s="10"/>
      <c r="K802" s="10"/>
    </row>
    <row r="803" spans="1:11" ht="15.75" customHeight="1">
      <c r="A803" s="7"/>
      <c r="B803" s="79"/>
      <c r="C803" s="49"/>
      <c r="D803" s="49"/>
      <c r="E803" s="49"/>
      <c r="F803" s="49"/>
      <c r="G803" s="49"/>
      <c r="H803" s="49"/>
      <c r="I803" s="49"/>
      <c r="J803" s="10"/>
      <c r="K803" s="10"/>
    </row>
    <row r="804" spans="1:11" ht="15.75" customHeight="1">
      <c r="A804" s="7" t="s">
        <v>13</v>
      </c>
      <c r="B804" s="49">
        <v>12.2</v>
      </c>
      <c r="C804" s="49">
        <v>0</v>
      </c>
      <c r="D804" s="49">
        <v>0</v>
      </c>
      <c r="E804" s="49">
        <v>0</v>
      </c>
      <c r="F804" s="49">
        <v>0</v>
      </c>
      <c r="G804" s="49">
        <v>0</v>
      </c>
      <c r="H804" s="49">
        <v>0</v>
      </c>
      <c r="I804" s="49">
        <v>0</v>
      </c>
      <c r="J804" s="10"/>
      <c r="K804" s="10"/>
    </row>
    <row r="805" spans="1:11" ht="15.75" customHeight="1">
      <c r="A805" s="7" t="s">
        <v>11</v>
      </c>
      <c r="B805" s="49"/>
      <c r="C805" s="49"/>
      <c r="D805" s="49"/>
      <c r="E805" s="49"/>
      <c r="F805" s="49"/>
      <c r="G805" s="49"/>
      <c r="H805" s="49"/>
      <c r="I805" s="49"/>
      <c r="J805" s="10"/>
      <c r="K805" s="10"/>
    </row>
    <row r="806" spans="1:11" ht="15.75" customHeight="1">
      <c r="A806" s="7" t="s">
        <v>11</v>
      </c>
      <c r="B806" s="49"/>
      <c r="C806" s="49"/>
      <c r="D806" s="49"/>
      <c r="E806" s="49"/>
      <c r="F806" s="49"/>
      <c r="G806" s="49"/>
      <c r="H806" s="49"/>
      <c r="I806" s="49"/>
      <c r="J806" s="10"/>
      <c r="K806" s="10"/>
    </row>
    <row r="807" spans="1:11" ht="15.75" customHeight="1">
      <c r="A807" s="7" t="s">
        <v>11</v>
      </c>
      <c r="B807" s="49"/>
      <c r="C807" s="49"/>
      <c r="D807" s="49"/>
      <c r="E807" s="49"/>
      <c r="F807" s="49"/>
      <c r="G807" s="49"/>
      <c r="H807" s="49"/>
      <c r="I807" s="49"/>
      <c r="J807" s="10"/>
      <c r="K807" s="10"/>
    </row>
    <row r="808" spans="1:11" ht="15.75" customHeight="1">
      <c r="A808" s="16" t="s">
        <v>10</v>
      </c>
      <c r="B808" s="49"/>
      <c r="C808" s="49"/>
      <c r="D808" s="49"/>
      <c r="E808" s="49"/>
      <c r="F808" s="49"/>
      <c r="G808" s="49"/>
      <c r="H808" s="49"/>
      <c r="I808" s="49"/>
      <c r="J808" s="10"/>
      <c r="K808" s="10"/>
    </row>
    <row r="809" spans="1:11" ht="15.75" customHeight="1">
      <c r="A809" s="7"/>
      <c r="B809" s="7"/>
      <c r="C809" s="7"/>
      <c r="D809" s="7"/>
      <c r="E809" s="7"/>
      <c r="F809" s="7"/>
      <c r="G809" s="7"/>
      <c r="H809" s="7"/>
      <c r="J809" s="10"/>
      <c r="K809" s="10"/>
    </row>
    <row r="810" spans="1:11" ht="15.75" customHeight="1">
      <c r="A810" s="86" t="s">
        <v>38</v>
      </c>
      <c r="B810" s="87"/>
      <c r="C810" s="87"/>
      <c r="D810" s="87"/>
      <c r="E810" s="87"/>
      <c r="F810" s="87"/>
      <c r="G810" s="87"/>
      <c r="H810" s="87"/>
      <c r="J810" s="10"/>
      <c r="K810" s="10"/>
    </row>
    <row r="811" spans="1:11" ht="15.75" customHeight="1">
      <c r="A811" s="87"/>
      <c r="B811" s="87"/>
      <c r="C811" s="87"/>
      <c r="D811" s="87"/>
      <c r="E811" s="87"/>
      <c r="F811" s="87"/>
      <c r="G811" s="87"/>
      <c r="H811" s="87"/>
      <c r="J811" s="10"/>
      <c r="K811" s="10"/>
    </row>
    <row r="812" spans="1:11" ht="15.75" customHeight="1">
      <c r="A812" s="87"/>
      <c r="B812" s="87"/>
      <c r="C812" s="87"/>
      <c r="D812" s="87"/>
      <c r="E812" s="87"/>
      <c r="F812" s="87"/>
      <c r="G812" s="87"/>
      <c r="H812" s="87"/>
      <c r="J812" s="10"/>
      <c r="K812" s="10"/>
    </row>
    <row r="813" spans="1:11" ht="15.75" customHeight="1">
      <c r="A813" s="87"/>
      <c r="B813" s="87"/>
      <c r="C813" s="87"/>
      <c r="D813" s="87"/>
      <c r="E813" s="87"/>
      <c r="F813" s="87"/>
      <c r="G813" s="87"/>
      <c r="H813" s="87"/>
      <c r="J813" s="10"/>
      <c r="K813" s="10"/>
    </row>
    <row r="814" spans="1:11" ht="15.75" customHeight="1">
      <c r="A814" s="29"/>
      <c r="B814" s="29"/>
      <c r="C814" s="29"/>
      <c r="D814" s="29"/>
      <c r="E814" s="29"/>
      <c r="F814" s="29"/>
      <c r="G814" s="29"/>
      <c r="H814" s="29"/>
      <c r="J814" s="10"/>
      <c r="K814" s="10"/>
    </row>
    <row r="815" spans="1:11" ht="15.75" customHeight="1">
      <c r="A815" s="16" t="s">
        <v>7</v>
      </c>
      <c r="B815" s="26" t="s">
        <v>11</v>
      </c>
      <c r="C815" s="31"/>
      <c r="D815" s="31"/>
      <c r="E815" s="31"/>
      <c r="F815" s="31"/>
      <c r="G815" s="31"/>
      <c r="H815" s="31"/>
      <c r="J815" s="10"/>
      <c r="K815" s="10"/>
    </row>
    <row r="816" spans="1:11" ht="15.75" customHeight="1">
      <c r="A816" s="16"/>
      <c r="B816" s="26"/>
      <c r="C816" s="31"/>
      <c r="D816" s="31"/>
      <c r="E816" s="31"/>
      <c r="F816" s="31"/>
      <c r="G816" s="31"/>
      <c r="H816" s="31"/>
      <c r="J816" s="10"/>
      <c r="K816" s="10"/>
    </row>
    <row r="817" spans="1:11" ht="15.75" customHeight="1">
      <c r="A817" s="16" t="s">
        <v>1</v>
      </c>
      <c r="B817" s="17" t="s">
        <v>30</v>
      </c>
      <c r="C817" s="17" t="s">
        <v>31</v>
      </c>
      <c r="D817" s="17" t="s">
        <v>32</v>
      </c>
      <c r="E817" s="17" t="s">
        <v>33</v>
      </c>
      <c r="F817" s="31"/>
      <c r="G817" s="31"/>
      <c r="H817" s="31"/>
      <c r="J817" s="10"/>
      <c r="K817" s="10"/>
    </row>
    <row r="818" spans="1:11" ht="15.75" customHeight="1">
      <c r="A818" s="16"/>
      <c r="B818" s="18" t="s">
        <v>102</v>
      </c>
      <c r="C818" s="18" t="s">
        <v>37</v>
      </c>
      <c r="D818" s="18" t="s">
        <v>37</v>
      </c>
      <c r="E818" s="18" t="s">
        <v>37</v>
      </c>
      <c r="F818" s="31"/>
      <c r="G818" s="31"/>
      <c r="H818" s="31"/>
      <c r="J818" s="10"/>
      <c r="K818" s="10"/>
    </row>
    <row r="819" spans="1:11" ht="15.75" customHeight="1">
      <c r="A819" s="16"/>
      <c r="B819" s="18"/>
      <c r="C819" s="18"/>
      <c r="D819" s="18"/>
      <c r="E819" s="18"/>
      <c r="F819" s="31"/>
      <c r="G819" s="31"/>
      <c r="H819" s="31"/>
      <c r="J819" s="10"/>
      <c r="K819" s="10"/>
    </row>
    <row r="820" spans="1:11" ht="15.75" customHeight="1">
      <c r="A820" s="34" t="s">
        <v>172</v>
      </c>
      <c r="B820" s="51">
        <v>0</v>
      </c>
      <c r="C820" s="51">
        <v>0</v>
      </c>
      <c r="D820" s="51">
        <v>0</v>
      </c>
      <c r="E820" s="51">
        <v>0</v>
      </c>
      <c r="F820" s="31"/>
      <c r="G820" s="31"/>
      <c r="H820" s="31"/>
      <c r="J820" s="10"/>
      <c r="K820" s="10"/>
    </row>
    <row r="821" spans="1:11" ht="15.75" customHeight="1">
      <c r="A821" s="15" t="s">
        <v>173</v>
      </c>
      <c r="B821" s="51">
        <f>+B820+B823</f>
        <v>12.224</v>
      </c>
      <c r="C821" s="51">
        <v>0</v>
      </c>
      <c r="D821" s="51">
        <v>0</v>
      </c>
      <c r="E821" s="51">
        <v>0</v>
      </c>
      <c r="F821" s="31"/>
      <c r="G821" s="31"/>
      <c r="H821" s="31"/>
      <c r="J821" s="10"/>
      <c r="K821" s="10"/>
    </row>
    <row r="822" spans="1:11" ht="15.75" customHeight="1">
      <c r="A822" s="33"/>
      <c r="B822" s="80"/>
      <c r="C822" s="80"/>
      <c r="D822" s="80"/>
      <c r="E822" s="80"/>
      <c r="F822" s="31"/>
      <c r="G822" s="31"/>
      <c r="H822" s="31"/>
      <c r="J822" s="10"/>
      <c r="K822" s="10"/>
    </row>
    <row r="823" spans="1:11" ht="15.75" customHeight="1">
      <c r="A823" s="34" t="s">
        <v>73</v>
      </c>
      <c r="B823" s="80">
        <f>SUM(B824:B828)</f>
        <v>12.224</v>
      </c>
      <c r="C823" s="80"/>
      <c r="D823" s="80"/>
      <c r="E823" s="80"/>
      <c r="F823" s="31"/>
      <c r="G823" s="31"/>
      <c r="H823" s="31"/>
      <c r="J823" s="10"/>
      <c r="K823" s="10"/>
    </row>
    <row r="824" spans="1:11" ht="15.75" customHeight="1">
      <c r="A824" s="34" t="s">
        <v>74</v>
      </c>
      <c r="B824" s="80"/>
      <c r="C824" s="80"/>
      <c r="D824" s="80"/>
      <c r="E824" s="80"/>
      <c r="F824" s="31"/>
      <c r="G824" s="31"/>
      <c r="H824" s="31"/>
      <c r="J824" s="10"/>
      <c r="K824" s="10"/>
    </row>
    <row r="825" spans="1:11" ht="15.75" customHeight="1">
      <c r="A825" s="35" t="s">
        <v>93</v>
      </c>
      <c r="B825" s="80"/>
      <c r="C825" s="80"/>
      <c r="D825" s="80"/>
      <c r="E825" s="80"/>
      <c r="F825" s="31"/>
      <c r="G825" s="31"/>
      <c r="H825" s="31"/>
      <c r="J825" s="10"/>
      <c r="K825" s="10"/>
    </row>
    <row r="826" spans="1:11" ht="15.75" customHeight="1">
      <c r="A826" s="35" t="s">
        <v>80</v>
      </c>
      <c r="B826" s="80"/>
      <c r="C826" s="80"/>
      <c r="D826" s="80"/>
      <c r="E826" s="80"/>
      <c r="F826" s="31"/>
      <c r="G826" s="31"/>
      <c r="H826" s="31"/>
      <c r="J826" s="10"/>
      <c r="K826" s="10"/>
    </row>
    <row r="827" spans="1:11" ht="15.75" customHeight="1">
      <c r="A827" s="35" t="s">
        <v>83</v>
      </c>
      <c r="B827" s="80"/>
      <c r="C827" s="80"/>
      <c r="D827" s="80"/>
      <c r="E827" s="80"/>
      <c r="F827" s="31"/>
      <c r="G827" s="31"/>
      <c r="H827" s="31"/>
      <c r="J827" s="10"/>
      <c r="K827" s="10"/>
    </row>
    <row r="828" spans="1:11" ht="15.75" customHeight="1">
      <c r="A828" s="35" t="s">
        <v>81</v>
      </c>
      <c r="B828" s="49">
        <v>12.224</v>
      </c>
      <c r="C828" s="49"/>
      <c r="D828" s="49"/>
      <c r="E828" s="49"/>
      <c r="F828" s="31"/>
      <c r="G828" s="31"/>
      <c r="H828" s="31"/>
      <c r="J828" s="10"/>
      <c r="K828" s="10"/>
    </row>
    <row r="829" spans="1:11" ht="15.75" customHeight="1">
      <c r="A829" s="16"/>
      <c r="B829" s="81"/>
      <c r="C829" s="80"/>
      <c r="D829" s="80"/>
      <c r="E829" s="80"/>
      <c r="F829" s="31"/>
      <c r="G829" s="31"/>
      <c r="H829" s="31"/>
      <c r="J829" s="10"/>
      <c r="K829" s="10"/>
    </row>
    <row r="830" spans="1:11" ht="15.75" customHeight="1">
      <c r="A830" s="7"/>
      <c r="B830" s="7"/>
      <c r="C830" s="7"/>
      <c r="D830" s="7"/>
      <c r="E830" s="7"/>
      <c r="F830" s="7"/>
      <c r="G830" s="7"/>
      <c r="H830" s="7"/>
      <c r="J830" s="10"/>
      <c r="K830" s="10"/>
    </row>
    <row r="831" spans="1:11" ht="15.75" customHeight="1">
      <c r="A831" s="16" t="s">
        <v>8</v>
      </c>
      <c r="B831" s="26" t="s">
        <v>36</v>
      </c>
      <c r="C831" s="7"/>
      <c r="D831" s="7"/>
      <c r="E831" s="7"/>
      <c r="F831" s="7"/>
      <c r="G831" s="7"/>
      <c r="H831" s="7"/>
      <c r="J831" s="10"/>
      <c r="K831" s="10"/>
    </row>
    <row r="832" spans="1:11" ht="15.75" customHeight="1">
      <c r="A832" s="7"/>
      <c r="B832" s="7"/>
      <c r="C832" s="7"/>
      <c r="D832" s="7"/>
      <c r="E832" s="7"/>
      <c r="F832" s="7"/>
      <c r="G832" s="7"/>
      <c r="H832" s="7"/>
      <c r="J832" s="10"/>
      <c r="K832" s="10"/>
    </row>
    <row r="833" spans="2:11" ht="15.75" customHeight="1">
      <c r="B833" s="7"/>
      <c r="C833" s="7"/>
      <c r="D833" s="7"/>
      <c r="E833" s="7"/>
      <c r="F833" s="7"/>
      <c r="G833" s="7"/>
      <c r="H833" s="7"/>
      <c r="I833" s="7"/>
      <c r="J833" s="10"/>
      <c r="K833" s="10"/>
    </row>
    <row r="834" spans="1:9" ht="15.75" customHeight="1">
      <c r="A834" s="16" t="s">
        <v>3</v>
      </c>
      <c r="B834" s="16"/>
      <c r="C834" s="16"/>
      <c r="D834" s="16"/>
      <c r="E834" s="7"/>
      <c r="F834" s="16"/>
      <c r="G834" s="16" t="s">
        <v>235</v>
      </c>
      <c r="H834" s="16"/>
      <c r="I834" s="5"/>
    </row>
    <row r="835" spans="1:9" ht="15.75" customHeight="1">
      <c r="A835" s="16" t="s">
        <v>72</v>
      </c>
      <c r="B835" s="16"/>
      <c r="C835" s="16"/>
      <c r="D835" s="16"/>
      <c r="E835" s="7"/>
      <c r="F835" s="16"/>
      <c r="G835" s="27" t="s">
        <v>227</v>
      </c>
      <c r="H835" s="16"/>
      <c r="I835" s="5"/>
    </row>
    <row r="836" spans="1:8" ht="15.75" customHeight="1">
      <c r="A836" s="7"/>
      <c r="B836" s="7"/>
      <c r="C836" s="7"/>
      <c r="D836" s="7"/>
      <c r="E836" s="7"/>
      <c r="F836" s="7"/>
      <c r="G836" s="7"/>
      <c r="H836" s="7"/>
    </row>
    <row r="837" spans="1:8" ht="15.75" customHeight="1">
      <c r="A837" s="7"/>
      <c r="B837" s="7"/>
      <c r="C837" s="7"/>
      <c r="D837" s="7"/>
      <c r="E837" s="7"/>
      <c r="F837" s="7"/>
      <c r="G837" s="7"/>
      <c r="H837" s="7"/>
    </row>
    <row r="838" spans="1:9" ht="15.75" customHeight="1">
      <c r="A838" s="16" t="s">
        <v>1</v>
      </c>
      <c r="B838" s="17" t="s">
        <v>30</v>
      </c>
      <c r="C838" s="17" t="s">
        <v>31</v>
      </c>
      <c r="D838" s="17" t="s">
        <v>32</v>
      </c>
      <c r="E838" s="17" t="s">
        <v>33</v>
      </c>
      <c r="F838" s="17" t="s">
        <v>34</v>
      </c>
      <c r="G838" s="17" t="s">
        <v>35</v>
      </c>
      <c r="H838" s="17" t="s">
        <v>76</v>
      </c>
      <c r="I838" s="17" t="s">
        <v>94</v>
      </c>
    </row>
    <row r="839" spans="1:9" ht="15.75" customHeight="1">
      <c r="A839" s="16"/>
      <c r="B839" s="18" t="s">
        <v>102</v>
      </c>
      <c r="C839" s="18" t="s">
        <v>37</v>
      </c>
      <c r="D839" s="18" t="s">
        <v>37</v>
      </c>
      <c r="E839" s="18" t="s">
        <v>37</v>
      </c>
      <c r="F839" s="18" t="s">
        <v>37</v>
      </c>
      <c r="G839" s="18" t="s">
        <v>37</v>
      </c>
      <c r="H839" s="18" t="s">
        <v>37</v>
      </c>
      <c r="I839" s="18" t="s">
        <v>37</v>
      </c>
    </row>
    <row r="840" spans="1:9" ht="15.75" customHeight="1">
      <c r="A840" s="16"/>
      <c r="B840" s="18"/>
      <c r="C840" s="28"/>
      <c r="D840" s="28"/>
      <c r="E840" s="28"/>
      <c r="F840" s="28"/>
      <c r="G840" s="28"/>
      <c r="H840" s="13"/>
      <c r="I840" s="13"/>
    </row>
    <row r="841" spans="1:9" ht="15.75" customHeight="1">
      <c r="A841" s="7" t="s">
        <v>2</v>
      </c>
      <c r="B841" s="49">
        <f>SUM(B842:B873)</f>
        <v>84.02799999999999</v>
      </c>
      <c r="C841" s="49">
        <f aca="true" t="shared" si="6" ref="C841:I841">SUM(C842:C873)</f>
        <v>71.907</v>
      </c>
      <c r="D841" s="49">
        <f t="shared" si="6"/>
        <v>128.72899999999998</v>
      </c>
      <c r="E841" s="49">
        <f t="shared" si="6"/>
        <v>91.474</v>
      </c>
      <c r="F841" s="49">
        <f t="shared" si="6"/>
        <v>55.300000000000004</v>
      </c>
      <c r="G841" s="49">
        <f t="shared" si="6"/>
        <v>86.46600000000001</v>
      </c>
      <c r="H841" s="49">
        <f t="shared" si="6"/>
        <v>94.222</v>
      </c>
      <c r="I841" s="49">
        <f t="shared" si="6"/>
        <v>83.58800000000001</v>
      </c>
    </row>
    <row r="842" spans="1:9" ht="15.75" customHeight="1">
      <c r="A842" s="3" t="s">
        <v>154</v>
      </c>
      <c r="B842" s="82">
        <f>19.557-0.7</f>
        <v>18.857</v>
      </c>
      <c r="C842" s="82">
        <f>10.708-2.7</f>
        <v>8.008</v>
      </c>
      <c r="D842" s="82">
        <v>38.684</v>
      </c>
      <c r="E842" s="82">
        <v>20.689</v>
      </c>
      <c r="F842" s="82">
        <v>5.509</v>
      </c>
      <c r="G842" s="82">
        <v>0.437</v>
      </c>
      <c r="H842" s="82">
        <v>0.349</v>
      </c>
      <c r="I842" s="82">
        <v>18.96</v>
      </c>
    </row>
    <row r="843" spans="1:9" ht="15.75" customHeight="1">
      <c r="A843" s="3" t="s">
        <v>155</v>
      </c>
      <c r="B843" s="82">
        <v>0.7</v>
      </c>
      <c r="C843" s="82">
        <v>2.7</v>
      </c>
      <c r="D843" s="82">
        <v>0</v>
      </c>
      <c r="E843" s="82">
        <v>0</v>
      </c>
      <c r="F843" s="83">
        <v>0</v>
      </c>
      <c r="G843" s="83">
        <v>0</v>
      </c>
      <c r="H843" s="83">
        <v>0</v>
      </c>
      <c r="I843" s="83">
        <v>0</v>
      </c>
    </row>
    <row r="844" spans="1:9" ht="15.75" customHeight="1">
      <c r="A844" s="3" t="s">
        <v>156</v>
      </c>
      <c r="B844" s="82"/>
      <c r="C844" s="82"/>
      <c r="D844" s="82"/>
      <c r="E844" s="82"/>
      <c r="F844" s="82"/>
      <c r="G844" s="82"/>
      <c r="H844" s="82"/>
      <c r="I844" s="82"/>
    </row>
    <row r="845" spans="1:9" ht="15.75" customHeight="1">
      <c r="A845" s="3" t="s">
        <v>157</v>
      </c>
      <c r="B845" s="82"/>
      <c r="C845" s="82"/>
      <c r="D845" s="82"/>
      <c r="E845" s="82"/>
      <c r="F845" s="82"/>
      <c r="G845" s="82"/>
      <c r="H845" s="82"/>
      <c r="I845" s="82"/>
    </row>
    <row r="846" spans="1:9" ht="15.75" customHeight="1">
      <c r="A846" s="39" t="s">
        <v>158</v>
      </c>
      <c r="B846" s="82">
        <v>1.679</v>
      </c>
      <c r="C846" s="82">
        <v>1.269</v>
      </c>
      <c r="D846" s="82">
        <v>5.297</v>
      </c>
      <c r="E846" s="82">
        <v>2.54</v>
      </c>
      <c r="F846" s="82">
        <v>2.587</v>
      </c>
      <c r="G846" s="82">
        <v>6.056</v>
      </c>
      <c r="H846" s="82">
        <v>5.181</v>
      </c>
      <c r="I846" s="82">
        <v>5.541</v>
      </c>
    </row>
    <row r="847" spans="1:9" ht="15.75" customHeight="1">
      <c r="A847" s="39" t="s">
        <v>159</v>
      </c>
      <c r="B847" s="82">
        <v>0.99</v>
      </c>
      <c r="C847" s="82">
        <v>0</v>
      </c>
      <c r="D847" s="82">
        <v>0</v>
      </c>
      <c r="E847" s="82">
        <v>0</v>
      </c>
      <c r="F847" s="82">
        <v>0</v>
      </c>
      <c r="G847" s="82">
        <v>0.364</v>
      </c>
      <c r="H847" s="82">
        <v>1.369</v>
      </c>
      <c r="I847" s="82">
        <v>0.43</v>
      </c>
    </row>
    <row r="848" spans="1:9" ht="15.75" customHeight="1">
      <c r="A848" s="39" t="s">
        <v>160</v>
      </c>
      <c r="B848" s="82"/>
      <c r="C848" s="82"/>
      <c r="D848" s="82"/>
      <c r="E848" s="82"/>
      <c r="F848" s="82"/>
      <c r="G848" s="82"/>
      <c r="H848" s="82"/>
      <c r="I848" s="82"/>
    </row>
    <row r="849" spans="1:9" ht="15.75" customHeight="1">
      <c r="A849" s="39" t="s">
        <v>161</v>
      </c>
      <c r="B849" s="82">
        <v>1.647</v>
      </c>
      <c r="C849" s="82">
        <v>1.259</v>
      </c>
      <c r="D849" s="82">
        <v>1.5</v>
      </c>
      <c r="E849" s="82">
        <v>1.5</v>
      </c>
      <c r="F849" s="82">
        <v>1.5</v>
      </c>
      <c r="G849" s="82">
        <v>1.5</v>
      </c>
      <c r="H849" s="82">
        <v>1.53</v>
      </c>
      <c r="I849" s="82">
        <v>1.561</v>
      </c>
    </row>
    <row r="850" spans="1:9" ht="15.75" customHeight="1">
      <c r="A850" s="39" t="s">
        <v>29</v>
      </c>
      <c r="B850" s="82">
        <v>1.125</v>
      </c>
      <c r="C850" s="82">
        <v>1.189</v>
      </c>
      <c r="D850" s="82">
        <v>15.664</v>
      </c>
      <c r="E850" s="82">
        <v>10.725</v>
      </c>
      <c r="F850" s="82">
        <v>8.106</v>
      </c>
      <c r="G850" s="82">
        <v>8.27</v>
      </c>
      <c r="H850" s="82">
        <v>11.399</v>
      </c>
      <c r="I850" s="82">
        <v>5.775</v>
      </c>
    </row>
    <row r="851" spans="1:9" ht="15.75" customHeight="1">
      <c r="A851" s="39" t="s">
        <v>162</v>
      </c>
      <c r="B851" s="82">
        <v>3.142</v>
      </c>
      <c r="C851" s="82">
        <v>2.853</v>
      </c>
      <c r="D851" s="82">
        <v>1.082</v>
      </c>
      <c r="E851" s="82">
        <v>0.813</v>
      </c>
      <c r="F851" s="82">
        <v>1.169</v>
      </c>
      <c r="G851" s="82">
        <v>17.023</v>
      </c>
      <c r="H851" s="82">
        <v>22.481</v>
      </c>
      <c r="I851" s="82">
        <v>1.12</v>
      </c>
    </row>
    <row r="852" spans="1:9" ht="15.75" customHeight="1">
      <c r="A852" s="39" t="s">
        <v>163</v>
      </c>
      <c r="B852" s="82"/>
      <c r="C852" s="82"/>
      <c r="D852" s="82"/>
      <c r="E852" s="82"/>
      <c r="F852" s="82"/>
      <c r="G852" s="82"/>
      <c r="H852" s="82"/>
      <c r="I852" s="82"/>
    </row>
    <row r="853" spans="1:9" ht="15.75" customHeight="1">
      <c r="A853" s="39" t="s">
        <v>164</v>
      </c>
      <c r="B853" s="82">
        <v>0.288</v>
      </c>
      <c r="C853" s="82">
        <v>0</v>
      </c>
      <c r="D853" s="82">
        <v>3.564</v>
      </c>
      <c r="E853" s="82">
        <v>5.871</v>
      </c>
      <c r="F853" s="82">
        <v>0</v>
      </c>
      <c r="G853" s="82">
        <v>16.801</v>
      </c>
      <c r="H853" s="82">
        <v>6.136</v>
      </c>
      <c r="I853" s="82">
        <v>0</v>
      </c>
    </row>
    <row r="854" spans="1:9" ht="15.75" customHeight="1">
      <c r="A854" s="39" t="s">
        <v>165</v>
      </c>
      <c r="B854" s="82"/>
      <c r="C854" s="82"/>
      <c r="D854" s="82"/>
      <c r="E854" s="82"/>
      <c r="F854" s="82"/>
      <c r="G854" s="82"/>
      <c r="H854" s="82"/>
      <c r="I854" s="82"/>
    </row>
    <row r="855" spans="1:9" ht="15.75" customHeight="1">
      <c r="A855" s="39" t="s">
        <v>166</v>
      </c>
      <c r="B855" s="82">
        <v>3.188</v>
      </c>
      <c r="C855" s="82">
        <v>1.142</v>
      </c>
      <c r="D855" s="82">
        <v>14.009</v>
      </c>
      <c r="E855" s="82">
        <v>0</v>
      </c>
      <c r="F855" s="82">
        <v>0</v>
      </c>
      <c r="G855" s="82">
        <v>0.228</v>
      </c>
      <c r="H855" s="82">
        <v>0.126</v>
      </c>
      <c r="I855" s="82">
        <v>0</v>
      </c>
    </row>
    <row r="856" spans="1:9" ht="15.75" customHeight="1">
      <c r="A856" s="39" t="s">
        <v>167</v>
      </c>
      <c r="B856" s="82"/>
      <c r="C856" s="82"/>
      <c r="D856" s="82"/>
      <c r="E856" s="82"/>
      <c r="F856" s="82"/>
      <c r="G856" s="82"/>
      <c r="H856" s="82"/>
      <c r="I856" s="82"/>
    </row>
    <row r="857" spans="1:9" ht="15.75" customHeight="1">
      <c r="A857" s="3" t="s">
        <v>24</v>
      </c>
      <c r="B857" s="82">
        <v>0.42</v>
      </c>
      <c r="C857" s="82">
        <v>0.144</v>
      </c>
      <c r="D857" s="82">
        <v>0</v>
      </c>
      <c r="E857" s="82">
        <v>0</v>
      </c>
      <c r="F857" s="82">
        <v>0</v>
      </c>
      <c r="G857" s="82">
        <v>0.228</v>
      </c>
      <c r="H857" s="82">
        <v>12.533</v>
      </c>
      <c r="I857" s="82">
        <v>24.018</v>
      </c>
    </row>
    <row r="858" spans="1:9" ht="15.75" customHeight="1">
      <c r="A858" s="39" t="s">
        <v>168</v>
      </c>
      <c r="B858" s="82">
        <v>4.432</v>
      </c>
      <c r="C858" s="82">
        <v>0.965</v>
      </c>
      <c r="D858" s="82">
        <v>4.743</v>
      </c>
      <c r="E858" s="82">
        <v>1.11</v>
      </c>
      <c r="F858" s="82">
        <v>0.304</v>
      </c>
      <c r="G858" s="82">
        <v>0.298</v>
      </c>
      <c r="H858" s="82">
        <v>0.126</v>
      </c>
      <c r="I858" s="82">
        <v>0</v>
      </c>
    </row>
    <row r="859" spans="1:9" ht="15.75" customHeight="1">
      <c r="A859" s="39" t="s">
        <v>169</v>
      </c>
      <c r="B859" s="82"/>
      <c r="C859" s="82"/>
      <c r="D859" s="82"/>
      <c r="E859" s="82"/>
      <c r="F859" s="82"/>
      <c r="G859" s="82"/>
      <c r="H859" s="82"/>
      <c r="I859" s="82"/>
    </row>
    <row r="860" spans="1:9" ht="15.75" customHeight="1">
      <c r="A860" s="3" t="s">
        <v>86</v>
      </c>
      <c r="B860" s="82">
        <v>14.873</v>
      </c>
      <c r="C860" s="82">
        <v>30.489</v>
      </c>
      <c r="D860" s="82">
        <v>13.572</v>
      </c>
      <c r="E860" s="82">
        <v>11.187</v>
      </c>
      <c r="F860" s="82">
        <v>16.628</v>
      </c>
      <c r="G860" s="82">
        <v>14.846</v>
      </c>
      <c r="H860" s="82">
        <v>12.303</v>
      </c>
      <c r="I860" s="82">
        <v>11.694</v>
      </c>
    </row>
    <row r="861" spans="1:9" ht="15.75" customHeight="1">
      <c r="A861" s="3" t="s">
        <v>6</v>
      </c>
      <c r="B861" s="82">
        <v>0</v>
      </c>
      <c r="C861" s="82">
        <v>4.1</v>
      </c>
      <c r="D861" s="82">
        <v>5.279</v>
      </c>
      <c r="E861" s="82">
        <v>5.652</v>
      </c>
      <c r="F861" s="82">
        <v>4.352</v>
      </c>
      <c r="G861" s="82">
        <v>3.167</v>
      </c>
      <c r="H861" s="82">
        <v>0</v>
      </c>
      <c r="I861" s="82">
        <v>0</v>
      </c>
    </row>
    <row r="862" spans="1:9" ht="15.75" customHeight="1">
      <c r="A862" s="3" t="s">
        <v>28</v>
      </c>
      <c r="B862" s="82"/>
      <c r="C862" s="82"/>
      <c r="D862" s="82"/>
      <c r="E862" s="82"/>
      <c r="F862" s="82"/>
      <c r="G862" s="82"/>
      <c r="H862" s="82"/>
      <c r="I862" s="82"/>
    </row>
    <row r="863" spans="1:9" ht="15.75" customHeight="1">
      <c r="A863" s="3" t="s">
        <v>87</v>
      </c>
      <c r="B863" s="82">
        <v>1.98</v>
      </c>
      <c r="C863" s="82">
        <v>1.93</v>
      </c>
      <c r="D863" s="82">
        <v>2.749</v>
      </c>
      <c r="E863" s="82">
        <v>2.016</v>
      </c>
      <c r="F863" s="82">
        <v>0</v>
      </c>
      <c r="G863" s="82">
        <v>0</v>
      </c>
      <c r="H863" s="82">
        <v>4.573</v>
      </c>
      <c r="I863" s="82">
        <v>0</v>
      </c>
    </row>
    <row r="864" spans="1:9" ht="15.75" customHeight="1">
      <c r="A864" s="3" t="s">
        <v>170</v>
      </c>
      <c r="B864" s="82"/>
      <c r="C864" s="82"/>
      <c r="D864" s="82"/>
      <c r="E864" s="82"/>
      <c r="F864" s="82"/>
      <c r="G864" s="82"/>
      <c r="H864" s="82"/>
      <c r="I864" s="82"/>
    </row>
    <row r="865" spans="1:9" ht="15.75" customHeight="1">
      <c r="A865" s="40" t="s">
        <v>88</v>
      </c>
      <c r="B865" s="82">
        <v>3.801</v>
      </c>
      <c r="C865" s="82">
        <v>3.425</v>
      </c>
      <c r="D865" s="82">
        <v>6.55</v>
      </c>
      <c r="E865" s="82">
        <v>16.603</v>
      </c>
      <c r="F865" s="82">
        <v>3.277</v>
      </c>
      <c r="G865" s="82">
        <v>2.855</v>
      </c>
      <c r="H865" s="82">
        <v>0.378</v>
      </c>
      <c r="I865" s="82">
        <f>0+0</f>
        <v>0</v>
      </c>
    </row>
    <row r="866" spans="1:9" ht="15.75" customHeight="1">
      <c r="A866" s="3" t="s">
        <v>25</v>
      </c>
      <c r="B866" s="82">
        <v>4.615</v>
      </c>
      <c r="C866" s="82">
        <v>5.198</v>
      </c>
      <c r="D866" s="82">
        <f>2.601+3.785+6</f>
        <v>12.386</v>
      </c>
      <c r="E866" s="82">
        <f>1.917+3.861+6</f>
        <v>11.778</v>
      </c>
      <c r="F866" s="82">
        <f>1.77+3.928+6</f>
        <v>11.698</v>
      </c>
      <c r="G866" s="82">
        <f>4.398+3.995+6</f>
        <v>14.393</v>
      </c>
      <c r="H866" s="82">
        <f>5.663+4.075+6</f>
        <v>15.738</v>
      </c>
      <c r="I866" s="82">
        <f>4.333+4.156+6</f>
        <v>14.489</v>
      </c>
    </row>
    <row r="867" spans="1:10" ht="15.75" customHeight="1">
      <c r="A867" s="39" t="s">
        <v>171</v>
      </c>
      <c r="B867" s="82">
        <v>0</v>
      </c>
      <c r="C867" s="82">
        <v>2.736</v>
      </c>
      <c r="D867" s="82">
        <v>3.65</v>
      </c>
      <c r="E867" s="82">
        <v>0.99</v>
      </c>
      <c r="F867" s="82">
        <v>0.17</v>
      </c>
      <c r="G867" s="82">
        <v>0</v>
      </c>
      <c r="H867" s="82">
        <v>0</v>
      </c>
      <c r="I867" s="82">
        <v>0</v>
      </c>
      <c r="J867" s="3" t="s">
        <v>11</v>
      </c>
    </row>
    <row r="868" spans="1:9" ht="15.75" customHeight="1">
      <c r="A868" s="39" t="s">
        <v>89</v>
      </c>
      <c r="B868" s="82"/>
      <c r="C868" s="82"/>
      <c r="D868" s="82"/>
      <c r="E868" s="82"/>
      <c r="F868" s="82"/>
      <c r="G868" s="82"/>
      <c r="H868" s="82"/>
      <c r="I868" s="82"/>
    </row>
    <row r="869" spans="1:9" ht="15.75" customHeight="1">
      <c r="A869" s="39" t="s">
        <v>14</v>
      </c>
      <c r="B869" s="82">
        <v>22.291</v>
      </c>
      <c r="C869" s="82" t="s">
        <v>11</v>
      </c>
      <c r="D869" s="82"/>
      <c r="E869" s="82"/>
      <c r="F869" s="82"/>
      <c r="G869" s="82"/>
      <c r="H869" s="82"/>
      <c r="I869" s="49"/>
    </row>
    <row r="870" spans="1:9" ht="15.75" customHeight="1">
      <c r="A870" s="3" t="s">
        <v>26</v>
      </c>
      <c r="B870" s="82" t="s">
        <v>11</v>
      </c>
      <c r="C870" s="82">
        <v>2.8</v>
      </c>
      <c r="D870" s="82" t="s">
        <v>11</v>
      </c>
      <c r="E870" s="82" t="s">
        <v>11</v>
      </c>
      <c r="F870" s="83" t="s">
        <v>11</v>
      </c>
      <c r="G870" s="83" t="s">
        <v>11</v>
      </c>
      <c r="H870" s="83" t="s">
        <v>11</v>
      </c>
      <c r="I870" s="49"/>
    </row>
    <row r="871" spans="1:9" ht="15.75" customHeight="1">
      <c r="A871" s="3" t="s">
        <v>152</v>
      </c>
      <c r="B871" s="49"/>
      <c r="C871" s="49">
        <v>1.7</v>
      </c>
      <c r="D871" s="49"/>
      <c r="E871" s="49"/>
      <c r="F871" s="49"/>
      <c r="G871" s="49"/>
      <c r="H871" s="49"/>
      <c r="I871" s="49"/>
    </row>
    <row r="872" ht="15.75" customHeight="1"/>
    <row r="873" spans="2:8" ht="15.75" customHeight="1">
      <c r="B873" s="38"/>
      <c r="C873" s="38"/>
      <c r="D873" s="38"/>
      <c r="E873" s="38"/>
      <c r="F873" s="41"/>
      <c r="G873" s="41"/>
      <c r="H873" s="41"/>
    </row>
    <row r="874" spans="2:8" ht="15.75" customHeight="1">
      <c r="B874" s="38"/>
      <c r="C874" s="38"/>
      <c r="D874" s="38"/>
      <c r="E874" s="38"/>
      <c r="F874" s="41"/>
      <c r="G874" s="41"/>
      <c r="H874" s="41"/>
    </row>
    <row r="875" spans="2:8" ht="15.75" customHeight="1">
      <c r="B875" s="38"/>
      <c r="C875" s="38"/>
      <c r="D875" s="38"/>
      <c r="E875" s="38"/>
      <c r="F875" s="41"/>
      <c r="G875" s="41"/>
      <c r="H875" s="41"/>
    </row>
    <row r="876" spans="1:9" ht="15.75" customHeight="1">
      <c r="A876" s="16" t="s">
        <v>3</v>
      </c>
      <c r="B876" s="16"/>
      <c r="C876" s="16"/>
      <c r="D876" s="16"/>
      <c r="E876" s="7"/>
      <c r="F876" s="16"/>
      <c r="G876" s="16" t="s">
        <v>235</v>
      </c>
      <c r="H876" s="16"/>
      <c r="I876" s="5"/>
    </row>
    <row r="877" spans="1:9" ht="15.75" customHeight="1">
      <c r="A877" s="16" t="s">
        <v>72</v>
      </c>
      <c r="B877" s="16"/>
      <c r="C877" s="16"/>
      <c r="D877" s="16"/>
      <c r="E877" s="7"/>
      <c r="F877" s="16"/>
      <c r="G877" s="27" t="s">
        <v>227</v>
      </c>
      <c r="H877" s="16"/>
      <c r="I877" s="5"/>
    </row>
    <row r="878" spans="1:9" ht="15.75" customHeight="1">
      <c r="A878" s="16"/>
      <c r="B878" s="16"/>
      <c r="C878" s="16"/>
      <c r="D878" s="16"/>
      <c r="E878" s="7"/>
      <c r="F878" s="16"/>
      <c r="G878" s="16" t="s">
        <v>90</v>
      </c>
      <c r="H878" s="16"/>
      <c r="I878" s="5"/>
    </row>
    <row r="879" spans="1:9" ht="15.75" customHeight="1">
      <c r="A879" s="16"/>
      <c r="B879" s="16"/>
      <c r="C879" s="16"/>
      <c r="D879" s="16"/>
      <c r="E879" s="7"/>
      <c r="F879" s="16"/>
      <c r="G879" s="16"/>
      <c r="H879" s="16"/>
      <c r="I879" s="5"/>
    </row>
    <row r="880" ht="15.75" customHeight="1"/>
    <row r="881" spans="1:8" ht="15.75" customHeight="1">
      <c r="A881" s="30"/>
      <c r="B881" s="31"/>
      <c r="C881" s="31"/>
      <c r="D881" s="31"/>
      <c r="E881" s="31"/>
      <c r="F881" s="31"/>
      <c r="G881" s="31"/>
      <c r="H881" s="31"/>
    </row>
    <row r="882" spans="1:8" ht="15.75" customHeight="1">
      <c r="A882" s="31"/>
      <c r="B882" s="31"/>
      <c r="C882" s="31"/>
      <c r="D882" s="31"/>
      <c r="E882" s="31"/>
      <c r="F882" s="31"/>
      <c r="G882" s="31"/>
      <c r="H882" s="31"/>
    </row>
    <row r="883" spans="1:8" ht="15.75" customHeight="1">
      <c r="A883" s="31"/>
      <c r="B883" s="31"/>
      <c r="C883" s="31"/>
      <c r="D883" s="31"/>
      <c r="E883" s="31"/>
      <c r="F883" s="31"/>
      <c r="G883" s="31"/>
      <c r="H883" s="31"/>
    </row>
    <row r="884" spans="1:8" ht="15.75" customHeight="1">
      <c r="A884" s="31"/>
      <c r="B884" s="31"/>
      <c r="C884" s="31"/>
      <c r="D884" s="31"/>
      <c r="E884" s="31"/>
      <c r="F884" s="31"/>
      <c r="G884" s="31"/>
      <c r="H884" s="31"/>
    </row>
    <row r="885" spans="1:8" ht="15.75" customHeight="1">
      <c r="A885" s="31"/>
      <c r="B885" s="31"/>
      <c r="C885" s="31"/>
      <c r="D885" s="31"/>
      <c r="E885" s="31"/>
      <c r="F885" s="31"/>
      <c r="G885" s="31"/>
      <c r="H885" s="31"/>
    </row>
    <row r="886" spans="1:8" ht="15.75" customHeight="1">
      <c r="A886" s="31"/>
      <c r="B886" s="31"/>
      <c r="C886" s="31"/>
      <c r="D886" s="31"/>
      <c r="E886" s="31"/>
      <c r="F886" s="31"/>
      <c r="G886" s="31"/>
      <c r="H886" s="31"/>
    </row>
    <row r="887" spans="1:8" ht="15.75" customHeight="1">
      <c r="A887" s="31"/>
      <c r="B887" s="31"/>
      <c r="C887" s="31"/>
      <c r="D887" s="31"/>
      <c r="E887" s="31"/>
      <c r="F887" s="31"/>
      <c r="G887" s="31"/>
      <c r="H887" s="31"/>
    </row>
    <row r="888" spans="1:8" ht="15.75" customHeight="1">
      <c r="A888" s="31"/>
      <c r="B888" s="31"/>
      <c r="C888" s="31"/>
      <c r="D888" s="31"/>
      <c r="E888" s="31"/>
      <c r="F888" s="31"/>
      <c r="G888" s="31"/>
      <c r="H888" s="31"/>
    </row>
    <row r="889" spans="1:8" ht="15.75" customHeight="1">
      <c r="A889" s="31"/>
      <c r="B889" s="31"/>
      <c r="C889" s="31"/>
      <c r="D889" s="31"/>
      <c r="E889" s="31"/>
      <c r="F889" s="31"/>
      <c r="G889" s="31"/>
      <c r="H889" s="31"/>
    </row>
    <row r="890" spans="1:8" ht="15.75" customHeight="1">
      <c r="A890" s="31"/>
      <c r="B890" s="31"/>
      <c r="C890" s="31"/>
      <c r="D890" s="31"/>
      <c r="E890" s="31"/>
      <c r="F890" s="31"/>
      <c r="G890" s="31"/>
      <c r="H890" s="31"/>
    </row>
    <row r="891" spans="1:8" ht="15.75" customHeight="1">
      <c r="A891" s="7"/>
      <c r="B891" s="7"/>
      <c r="C891" s="7"/>
      <c r="D891" s="7"/>
      <c r="E891" s="7"/>
      <c r="F891" s="7"/>
      <c r="G891" s="7"/>
      <c r="H891" s="7"/>
    </row>
    <row r="892" spans="1:8" ht="15.75" customHeight="1">
      <c r="A892" s="7"/>
      <c r="B892" s="7"/>
      <c r="C892" s="7"/>
      <c r="D892" s="7"/>
      <c r="E892" s="7"/>
      <c r="F892" s="7"/>
      <c r="G892" s="7"/>
      <c r="H892" s="7"/>
    </row>
    <row r="893" spans="1:8" ht="15.75" customHeight="1">
      <c r="A893" s="7"/>
      <c r="B893" s="7"/>
      <c r="C893" s="7"/>
      <c r="D893" s="7"/>
      <c r="E893" s="7"/>
      <c r="F893" s="7"/>
      <c r="G893" s="7"/>
      <c r="H893" s="7"/>
    </row>
    <row r="894" spans="1:8" ht="15.75" customHeight="1">
      <c r="A894" s="7"/>
      <c r="B894" s="7"/>
      <c r="C894" s="7"/>
      <c r="D894" s="7"/>
      <c r="E894" s="7"/>
      <c r="F894" s="7"/>
      <c r="G894" s="7"/>
      <c r="H894" s="7"/>
    </row>
    <row r="895" spans="1:8" ht="15.75" customHeight="1">
      <c r="A895" s="30"/>
      <c r="B895" s="30"/>
      <c r="C895" s="30"/>
      <c r="D895" s="30"/>
      <c r="E895" s="30"/>
      <c r="F895" s="30"/>
      <c r="G895" s="30"/>
      <c r="H895" s="30"/>
    </row>
    <row r="896" spans="1:8" ht="15.75" customHeight="1">
      <c r="A896" s="30"/>
      <c r="B896" s="30"/>
      <c r="C896" s="30"/>
      <c r="D896" s="30"/>
      <c r="E896" s="30"/>
      <c r="F896" s="30"/>
      <c r="G896" s="30"/>
      <c r="H896" s="30"/>
    </row>
    <row r="897" spans="1:8" ht="15.75" customHeight="1">
      <c r="A897" s="30"/>
      <c r="B897" s="30"/>
      <c r="C897" s="30"/>
      <c r="D897" s="30"/>
      <c r="E897" s="30"/>
      <c r="F897" s="30"/>
      <c r="G897" s="30"/>
      <c r="H897" s="30"/>
    </row>
    <row r="898" spans="1:8" ht="15.75" customHeight="1">
      <c r="A898" s="30"/>
      <c r="B898" s="30"/>
      <c r="C898" s="30"/>
      <c r="D898" s="30"/>
      <c r="E898" s="30"/>
      <c r="F898" s="30"/>
      <c r="G898" s="30"/>
      <c r="H898" s="30"/>
    </row>
    <row r="899" spans="1:8" ht="15.75" customHeight="1">
      <c r="A899" s="30"/>
      <c r="B899" s="30"/>
      <c r="C899" s="30"/>
      <c r="D899" s="30"/>
      <c r="E899" s="30"/>
      <c r="F899" s="30"/>
      <c r="G899" s="30"/>
      <c r="H899" s="30"/>
    </row>
    <row r="900" spans="1:8" ht="15.75" customHeight="1">
      <c r="A900" s="30"/>
      <c r="B900" s="30"/>
      <c r="C900" s="30"/>
      <c r="D900" s="30"/>
      <c r="E900" s="30"/>
      <c r="F900" s="30"/>
      <c r="G900" s="30"/>
      <c r="H900" s="30"/>
    </row>
    <row r="901" spans="1:8" ht="15.75" customHeight="1">
      <c r="A901" s="30"/>
      <c r="B901" s="30"/>
      <c r="C901" s="30"/>
      <c r="D901" s="30"/>
      <c r="E901" s="30"/>
      <c r="F901" s="30"/>
      <c r="G901" s="30"/>
      <c r="H901" s="30"/>
    </row>
    <row r="902" spans="1:8" ht="15.75" customHeight="1">
      <c r="A902" s="30"/>
      <c r="B902" s="30"/>
      <c r="C902" s="30"/>
      <c r="D902" s="30"/>
      <c r="E902" s="30"/>
      <c r="F902" s="30"/>
      <c r="G902" s="30"/>
      <c r="H902" s="30"/>
    </row>
    <row r="903" spans="1:8" ht="15.75" customHeight="1">
      <c r="A903" s="7"/>
      <c r="B903" s="7"/>
      <c r="C903" s="7"/>
      <c r="D903" s="7"/>
      <c r="E903" s="7"/>
      <c r="F903" s="7"/>
      <c r="G903" s="7"/>
      <c r="H903" s="7"/>
    </row>
    <row r="904" spans="1:8" ht="15.75" customHeight="1">
      <c r="A904" s="7"/>
      <c r="B904" s="7"/>
      <c r="C904" s="7"/>
      <c r="D904" s="7"/>
      <c r="E904" s="7"/>
      <c r="F904" s="7"/>
      <c r="G904" s="7"/>
      <c r="H904" s="7"/>
    </row>
    <row r="905" spans="1:8" ht="15.75" customHeight="1">
      <c r="A905" s="7"/>
      <c r="B905" s="7"/>
      <c r="C905" s="7"/>
      <c r="D905" s="7"/>
      <c r="E905" s="7"/>
      <c r="F905" s="7"/>
      <c r="G905" s="7"/>
      <c r="H905" s="7"/>
    </row>
    <row r="906" spans="1:8" ht="15.75" customHeight="1">
      <c r="A906" s="7"/>
      <c r="B906" s="7"/>
      <c r="C906" s="7"/>
      <c r="D906" s="7"/>
      <c r="E906" s="7"/>
      <c r="F906" s="7"/>
      <c r="G906" s="7"/>
      <c r="H906" s="7"/>
    </row>
    <row r="907" spans="1:8" ht="15.75" customHeight="1">
      <c r="A907" s="7"/>
      <c r="B907" s="7"/>
      <c r="C907" s="7"/>
      <c r="D907" s="7"/>
      <c r="E907" s="7"/>
      <c r="F907" s="7"/>
      <c r="G907" s="7"/>
      <c r="H907" s="7"/>
    </row>
    <row r="908" spans="1:8" ht="15.75" customHeight="1">
      <c r="A908" s="7"/>
      <c r="B908" s="7"/>
      <c r="C908" s="7"/>
      <c r="D908" s="7"/>
      <c r="E908" s="7"/>
      <c r="F908" s="7"/>
      <c r="G908" s="7"/>
      <c r="H908" s="7"/>
    </row>
    <row r="909" spans="1:8" ht="15.75" customHeight="1">
      <c r="A909" s="7"/>
      <c r="B909" s="7"/>
      <c r="C909" s="7"/>
      <c r="D909" s="7"/>
      <c r="E909" s="7"/>
      <c r="F909" s="7"/>
      <c r="G909" s="7"/>
      <c r="H909" s="7"/>
    </row>
    <row r="910" spans="1:8" ht="15.75" customHeight="1">
      <c r="A910" s="7"/>
      <c r="B910" s="7"/>
      <c r="C910" s="7"/>
      <c r="D910" s="7"/>
      <c r="E910" s="7"/>
      <c r="F910" s="7"/>
      <c r="G910" s="7"/>
      <c r="H910" s="7"/>
    </row>
    <row r="911" spans="1:8" ht="15.75" customHeight="1">
      <c r="A911" s="7"/>
      <c r="B911" s="7"/>
      <c r="C911" s="7"/>
      <c r="D911" s="7"/>
      <c r="E911" s="7"/>
      <c r="F911" s="7"/>
      <c r="G911" s="7"/>
      <c r="H911" s="7"/>
    </row>
    <row r="912" spans="1:8" ht="15.75" customHeight="1">
      <c r="A912" s="7"/>
      <c r="B912" s="7"/>
      <c r="C912" s="7"/>
      <c r="D912" s="7"/>
      <c r="E912" s="7"/>
      <c r="F912" s="7"/>
      <c r="G912" s="7"/>
      <c r="H912" s="7"/>
    </row>
    <row r="913" spans="1:8" ht="15.75" customHeight="1">
      <c r="A913" s="7"/>
      <c r="B913" s="7"/>
      <c r="C913" s="7"/>
      <c r="D913" s="7"/>
      <c r="E913" s="7"/>
      <c r="F913" s="7"/>
      <c r="G913" s="7"/>
      <c r="H913" s="7"/>
    </row>
    <row r="914" spans="1:8" ht="15.75" customHeight="1">
      <c r="A914" s="7"/>
      <c r="B914" s="7"/>
      <c r="C914" s="7"/>
      <c r="D914" s="7"/>
      <c r="E914" s="7"/>
      <c r="F914" s="7"/>
      <c r="G914" s="7"/>
      <c r="H914" s="7"/>
    </row>
    <row r="915" spans="1:8" ht="15.75" customHeight="1">
      <c r="A915" s="7"/>
      <c r="B915" s="7"/>
      <c r="C915" s="7"/>
      <c r="D915" s="7"/>
      <c r="E915" s="7"/>
      <c r="F915" s="7"/>
      <c r="G915" s="7"/>
      <c r="H915" s="7"/>
    </row>
    <row r="916" spans="1:8" ht="15.75" customHeight="1">
      <c r="A916" s="7"/>
      <c r="B916" s="7"/>
      <c r="C916" s="7"/>
      <c r="D916" s="7"/>
      <c r="E916" s="7"/>
      <c r="F916" s="7"/>
      <c r="G916" s="7"/>
      <c r="H916" s="7"/>
    </row>
    <row r="917" spans="1:8" ht="15.75" customHeight="1">
      <c r="A917" s="7"/>
      <c r="B917" s="7"/>
      <c r="C917" s="7"/>
      <c r="D917" s="7"/>
      <c r="E917" s="7"/>
      <c r="F917" s="7"/>
      <c r="G917" s="7"/>
      <c r="H917" s="7"/>
    </row>
    <row r="918" spans="1:8" ht="15.75" customHeight="1">
      <c r="A918" s="7"/>
      <c r="B918" s="7"/>
      <c r="C918" s="7"/>
      <c r="D918" s="7"/>
      <c r="E918" s="7"/>
      <c r="F918" s="7"/>
      <c r="G918" s="7"/>
      <c r="H918" s="7"/>
    </row>
    <row r="919" spans="1:8" ht="15.75" customHeight="1">
      <c r="A919" s="7"/>
      <c r="B919" s="7"/>
      <c r="C919" s="7"/>
      <c r="D919" s="7"/>
      <c r="E919" s="7"/>
      <c r="F919" s="7"/>
      <c r="G919" s="7"/>
      <c r="H919" s="7"/>
    </row>
    <row r="920" spans="1:8" ht="15.75" customHeight="1">
      <c r="A920" s="7"/>
      <c r="B920" s="7"/>
      <c r="C920" s="7"/>
      <c r="D920" s="7"/>
      <c r="E920" s="7"/>
      <c r="F920" s="7"/>
      <c r="G920" s="7"/>
      <c r="H920" s="7"/>
    </row>
    <row r="921" spans="1:9" ht="15.75" customHeight="1">
      <c r="A921" s="16" t="s">
        <v>3</v>
      </c>
      <c r="B921" s="16"/>
      <c r="C921" s="16"/>
      <c r="D921" s="16"/>
      <c r="E921" s="7"/>
      <c r="F921" s="16"/>
      <c r="G921" s="16" t="s">
        <v>235</v>
      </c>
      <c r="H921" s="16"/>
      <c r="I921" s="5"/>
    </row>
    <row r="922" spans="1:9" ht="15.75" customHeight="1">
      <c r="A922" s="16" t="s">
        <v>72</v>
      </c>
      <c r="B922" s="16"/>
      <c r="C922" s="16"/>
      <c r="D922" s="16"/>
      <c r="E922" s="7"/>
      <c r="F922" s="16"/>
      <c r="G922" s="27" t="s">
        <v>227</v>
      </c>
      <c r="H922" s="16"/>
      <c r="I922" s="5"/>
    </row>
    <row r="923" spans="1:9" ht="15.75" customHeight="1">
      <c r="A923" s="16"/>
      <c r="B923" s="16"/>
      <c r="C923" s="16"/>
      <c r="D923" s="16"/>
      <c r="E923" s="7"/>
      <c r="F923" s="16"/>
      <c r="G923" s="16" t="s">
        <v>90</v>
      </c>
      <c r="H923" s="16"/>
      <c r="I923" s="5"/>
    </row>
    <row r="924" spans="1:9" ht="15.75" customHeight="1">
      <c r="A924" s="16"/>
      <c r="B924" s="16"/>
      <c r="C924" s="16"/>
      <c r="D924" s="16"/>
      <c r="E924" s="7"/>
      <c r="F924" s="16"/>
      <c r="G924" s="16"/>
      <c r="H924" s="16"/>
      <c r="I924" s="5"/>
    </row>
    <row r="925" spans="1:8" ht="15.75" customHeight="1">
      <c r="A925" s="7"/>
      <c r="B925" s="7"/>
      <c r="C925" s="7"/>
      <c r="D925" s="7"/>
      <c r="E925" s="7"/>
      <c r="F925" s="7"/>
      <c r="G925" s="7"/>
      <c r="H925" s="7"/>
    </row>
    <row r="926" spans="1:8" ht="15.75" customHeight="1">
      <c r="A926" s="7"/>
      <c r="B926" s="7"/>
      <c r="C926" s="7"/>
      <c r="D926" s="7"/>
      <c r="E926" s="7"/>
      <c r="F926" s="7"/>
      <c r="G926" s="7"/>
      <c r="H926" s="7"/>
    </row>
    <row r="927" spans="1:8" ht="15.75" customHeight="1">
      <c r="A927" s="7"/>
      <c r="B927" s="7"/>
      <c r="C927" s="7"/>
      <c r="D927" s="7"/>
      <c r="E927" s="7"/>
      <c r="F927" s="7"/>
      <c r="G927" s="7"/>
      <c r="H927" s="7"/>
    </row>
    <row r="928" spans="1:8" ht="15.75" customHeight="1">
      <c r="A928" s="7"/>
      <c r="B928" s="7"/>
      <c r="C928" s="7"/>
      <c r="D928" s="7"/>
      <c r="E928" s="7"/>
      <c r="F928" s="7"/>
      <c r="G928" s="7"/>
      <c r="H928" s="7"/>
    </row>
    <row r="929" spans="1:8" ht="15.75" customHeight="1">
      <c r="A929" s="7"/>
      <c r="B929" s="7"/>
      <c r="C929" s="7"/>
      <c r="D929" s="7"/>
      <c r="E929" s="7"/>
      <c r="F929" s="7"/>
      <c r="G929" s="7"/>
      <c r="H929" s="7"/>
    </row>
    <row r="930" spans="1:8" ht="15.75" customHeight="1">
      <c r="A930" s="7"/>
      <c r="B930" s="7"/>
      <c r="C930" s="7"/>
      <c r="D930" s="7"/>
      <c r="E930" s="7"/>
      <c r="F930" s="7"/>
      <c r="G930" s="7"/>
      <c r="H930" s="7"/>
    </row>
    <row r="931" spans="1:8" ht="15.75" customHeight="1">
      <c r="A931" s="7"/>
      <c r="B931" s="7"/>
      <c r="C931" s="7"/>
      <c r="D931" s="7"/>
      <c r="E931" s="7"/>
      <c r="F931" s="7"/>
      <c r="G931" s="7"/>
      <c r="H931" s="7"/>
    </row>
    <row r="932" spans="1:8" ht="15.75" customHeight="1">
      <c r="A932" s="7"/>
      <c r="B932" s="7"/>
      <c r="C932" s="7"/>
      <c r="D932" s="7"/>
      <c r="E932" s="7"/>
      <c r="F932" s="7"/>
      <c r="G932" s="7"/>
      <c r="H932" s="7"/>
    </row>
    <row r="933" spans="1:8" ht="15.75" customHeight="1">
      <c r="A933" s="7"/>
      <c r="B933" s="7"/>
      <c r="C933" s="7"/>
      <c r="D933" s="7"/>
      <c r="E933" s="7"/>
      <c r="F933" s="7"/>
      <c r="G933" s="7"/>
      <c r="H933" s="7"/>
    </row>
    <row r="934" spans="1:8" ht="15.75" customHeight="1">
      <c r="A934" s="7"/>
      <c r="B934" s="7"/>
      <c r="C934" s="7"/>
      <c r="D934" s="7"/>
      <c r="E934" s="7"/>
      <c r="F934" s="7"/>
      <c r="G934" s="7"/>
      <c r="H934" s="7"/>
    </row>
    <row r="935" spans="1:8" ht="15.75" customHeight="1">
      <c r="A935" s="7"/>
      <c r="B935" s="7"/>
      <c r="C935" s="7"/>
      <c r="D935" s="7"/>
      <c r="E935" s="7"/>
      <c r="F935" s="7"/>
      <c r="G935" s="7"/>
      <c r="H935" s="7"/>
    </row>
    <row r="936" spans="1:8" ht="15.75" customHeight="1">
      <c r="A936" s="7"/>
      <c r="B936" s="7"/>
      <c r="C936" s="7"/>
      <c r="D936" s="7"/>
      <c r="E936" s="7"/>
      <c r="F936" s="7"/>
      <c r="G936" s="7"/>
      <c r="H936" s="7"/>
    </row>
    <row r="937" spans="1:8" ht="15.75" customHeight="1">
      <c r="A937" s="7"/>
      <c r="B937" s="7"/>
      <c r="C937" s="7"/>
      <c r="D937" s="7"/>
      <c r="E937" s="7"/>
      <c r="F937" s="7"/>
      <c r="G937" s="7"/>
      <c r="H937" s="7"/>
    </row>
    <row r="938" spans="1:8" ht="15.75" customHeight="1">
      <c r="A938" s="7"/>
      <c r="B938" s="7"/>
      <c r="C938" s="7"/>
      <c r="D938" s="7"/>
      <c r="E938" s="7"/>
      <c r="F938" s="7"/>
      <c r="G938" s="7"/>
      <c r="H938" s="7"/>
    </row>
    <row r="939" spans="1:8" ht="15.75" customHeight="1">
      <c r="A939" s="7"/>
      <c r="B939" s="7"/>
      <c r="C939" s="7"/>
      <c r="D939" s="7"/>
      <c r="E939" s="7"/>
      <c r="F939" s="7"/>
      <c r="G939" s="7"/>
      <c r="H939" s="7"/>
    </row>
    <row r="940" spans="1:8" ht="15.75" customHeight="1">
      <c r="A940" s="7"/>
      <c r="B940" s="7"/>
      <c r="C940" s="7"/>
      <c r="D940" s="7"/>
      <c r="E940" s="7"/>
      <c r="F940" s="7"/>
      <c r="G940" s="7"/>
      <c r="H940" s="7"/>
    </row>
    <row r="941" spans="1:8" ht="15.75" customHeight="1">
      <c r="A941" s="7"/>
      <c r="B941" s="7"/>
      <c r="C941" s="7"/>
      <c r="D941" s="7"/>
      <c r="E941" s="7"/>
      <c r="F941" s="7"/>
      <c r="G941" s="7"/>
      <c r="H941" s="7"/>
    </row>
    <row r="942" spans="1:8" ht="15.75" customHeight="1">
      <c r="A942" s="7"/>
      <c r="B942" s="7"/>
      <c r="C942" s="7"/>
      <c r="D942" s="7"/>
      <c r="E942" s="7"/>
      <c r="F942" s="7"/>
      <c r="G942" s="7"/>
      <c r="H942" s="7"/>
    </row>
    <row r="943" spans="1:8" ht="15.75" customHeight="1">
      <c r="A943" s="7"/>
      <c r="B943" s="7"/>
      <c r="C943" s="7"/>
      <c r="D943" s="7"/>
      <c r="E943" s="7"/>
      <c r="F943" s="7"/>
      <c r="G943" s="7"/>
      <c r="H943" s="7"/>
    </row>
    <row r="944" spans="1:8" ht="15.75" customHeight="1">
      <c r="A944" s="7"/>
      <c r="B944" s="7"/>
      <c r="C944" s="7"/>
      <c r="D944" s="7"/>
      <c r="E944" s="7"/>
      <c r="F944" s="7"/>
      <c r="G944" s="7"/>
      <c r="H944" s="7"/>
    </row>
    <row r="945" spans="1:8" ht="15.75" customHeight="1">
      <c r="A945" s="7"/>
      <c r="B945" s="7"/>
      <c r="C945" s="7"/>
      <c r="D945" s="7"/>
      <c r="E945" s="7"/>
      <c r="F945" s="7"/>
      <c r="G945" s="7"/>
      <c r="H945" s="7"/>
    </row>
    <row r="946" spans="1:8" ht="15.75" customHeight="1">
      <c r="A946" s="7"/>
      <c r="B946" s="7"/>
      <c r="C946" s="7"/>
      <c r="D946" s="7"/>
      <c r="E946" s="7"/>
      <c r="F946" s="7"/>
      <c r="G946" s="7"/>
      <c r="H946" s="7"/>
    </row>
    <row r="947" spans="1:8" ht="15.75" customHeight="1">
      <c r="A947" s="7"/>
      <c r="B947" s="7"/>
      <c r="C947" s="7"/>
      <c r="D947" s="7"/>
      <c r="E947" s="7"/>
      <c r="F947" s="7"/>
      <c r="G947" s="7"/>
      <c r="H947" s="7"/>
    </row>
    <row r="948" spans="1:8" ht="15.75" customHeight="1">
      <c r="A948" s="7"/>
      <c r="B948" s="7"/>
      <c r="C948" s="7"/>
      <c r="D948" s="7"/>
      <c r="E948" s="7"/>
      <c r="F948" s="7"/>
      <c r="G948" s="7"/>
      <c r="H948" s="7"/>
    </row>
    <row r="949" spans="1:8" ht="15.75" customHeight="1">
      <c r="A949" s="7"/>
      <c r="B949" s="7"/>
      <c r="C949" s="7"/>
      <c r="D949" s="7"/>
      <c r="E949" s="7"/>
      <c r="F949" s="7"/>
      <c r="G949" s="7"/>
      <c r="H949" s="7"/>
    </row>
    <row r="950" spans="1:8" ht="15.75" customHeight="1">
      <c r="A950" s="7"/>
      <c r="B950" s="7"/>
      <c r="C950" s="7"/>
      <c r="D950" s="7"/>
      <c r="E950" s="7"/>
      <c r="F950" s="7"/>
      <c r="G950" s="7"/>
      <c r="H950" s="7"/>
    </row>
    <row r="951" spans="1:8" ht="15.75" customHeight="1">
      <c r="A951" s="7"/>
      <c r="B951" s="7"/>
      <c r="C951" s="7"/>
      <c r="D951" s="7"/>
      <c r="E951" s="7"/>
      <c r="F951" s="7"/>
      <c r="G951" s="7"/>
      <c r="H951" s="7"/>
    </row>
    <row r="952" spans="1:9" ht="15.75" customHeight="1">
      <c r="A952" s="16" t="s">
        <v>3</v>
      </c>
      <c r="B952" s="16"/>
      <c r="C952" s="16"/>
      <c r="D952" s="16"/>
      <c r="E952" s="7"/>
      <c r="F952" s="16"/>
      <c r="G952" s="16" t="s">
        <v>235</v>
      </c>
      <c r="H952" s="16"/>
      <c r="I952" s="5"/>
    </row>
    <row r="953" spans="1:9" ht="15.75" customHeight="1">
      <c r="A953" s="16" t="s">
        <v>72</v>
      </c>
      <c r="B953" s="16"/>
      <c r="C953" s="16"/>
      <c r="D953" s="16"/>
      <c r="E953" s="7"/>
      <c r="F953" s="16"/>
      <c r="G953" s="27" t="s">
        <v>227</v>
      </c>
      <c r="H953" s="16"/>
      <c r="I953" s="5"/>
    </row>
    <row r="954" spans="1:9" ht="15.75" customHeight="1">
      <c r="A954" s="16"/>
      <c r="B954" s="16"/>
      <c r="C954" s="16"/>
      <c r="D954" s="16"/>
      <c r="E954" s="7"/>
      <c r="F954" s="16"/>
      <c r="G954" s="16" t="s">
        <v>90</v>
      </c>
      <c r="H954" s="16"/>
      <c r="I954" s="5"/>
    </row>
    <row r="955" spans="1:8" ht="15.75" customHeight="1">
      <c r="A955" s="16" t="s">
        <v>7</v>
      </c>
      <c r="B955" s="32" t="s">
        <v>11</v>
      </c>
      <c r="C955" s="30"/>
      <c r="D955" s="30"/>
      <c r="E955" s="30"/>
      <c r="F955" s="30"/>
      <c r="G955" s="30"/>
      <c r="H955" s="30"/>
    </row>
    <row r="956" spans="1:8" ht="15.75" customHeight="1">
      <c r="A956" s="16"/>
      <c r="B956" s="32"/>
      <c r="C956" s="30"/>
      <c r="D956" s="30"/>
      <c r="E956" s="30"/>
      <c r="F956" s="30"/>
      <c r="G956" s="30"/>
      <c r="H956" s="30"/>
    </row>
    <row r="957" spans="1:8" ht="15.75" customHeight="1">
      <c r="A957" s="16" t="s">
        <v>1</v>
      </c>
      <c r="B957" s="17" t="s">
        <v>30</v>
      </c>
      <c r="C957" s="17" t="s">
        <v>31</v>
      </c>
      <c r="D957" s="17" t="s">
        <v>32</v>
      </c>
      <c r="E957" s="17" t="s">
        <v>33</v>
      </c>
      <c r="F957" s="30"/>
      <c r="G957" s="30"/>
      <c r="H957" s="30"/>
    </row>
    <row r="958" spans="1:8" ht="15.75" customHeight="1">
      <c r="A958" s="16"/>
      <c r="B958" s="18" t="s">
        <v>102</v>
      </c>
      <c r="C958" s="18" t="s">
        <v>37</v>
      </c>
      <c r="D958" s="18" t="s">
        <v>37</v>
      </c>
      <c r="E958" s="18" t="s">
        <v>37</v>
      </c>
      <c r="F958" s="30"/>
      <c r="G958" s="30"/>
      <c r="H958" s="30"/>
    </row>
    <row r="959" spans="1:8" ht="15.75" customHeight="1">
      <c r="A959" s="16"/>
      <c r="B959" s="18"/>
      <c r="C959" s="18"/>
      <c r="D959" s="18"/>
      <c r="E959" s="18"/>
      <c r="F959" s="30"/>
      <c r="G959" s="30"/>
      <c r="H959" s="30"/>
    </row>
    <row r="960" spans="1:9" ht="15.75" customHeight="1">
      <c r="A960" s="34" t="s">
        <v>172</v>
      </c>
      <c r="B960" s="51">
        <v>84</v>
      </c>
      <c r="C960" s="51">
        <v>67.4</v>
      </c>
      <c r="D960" s="51">
        <v>82.8</v>
      </c>
      <c r="E960" s="51">
        <v>73</v>
      </c>
      <c r="F960" s="77"/>
      <c r="G960" s="77"/>
      <c r="H960" s="77"/>
      <c r="I960" s="49"/>
    </row>
    <row r="961" spans="1:9" ht="15.75" customHeight="1">
      <c r="A961" s="15" t="s">
        <v>173</v>
      </c>
      <c r="B961" s="51">
        <f>+B960+B963</f>
        <v>84</v>
      </c>
      <c r="C961" s="51">
        <f>+C960+C963</f>
        <v>71.9</v>
      </c>
      <c r="D961" s="51">
        <f>+D960+D963</f>
        <v>128.7</v>
      </c>
      <c r="E961" s="51">
        <f>+E960+E963</f>
        <v>91.4</v>
      </c>
      <c r="F961" s="77"/>
      <c r="G961" s="77"/>
      <c r="H961" s="77"/>
      <c r="I961" s="49"/>
    </row>
    <row r="962" spans="1:9" ht="15.75" customHeight="1">
      <c r="A962" s="33"/>
      <c r="B962" s="51"/>
      <c r="C962" s="51"/>
      <c r="D962" s="51"/>
      <c r="E962" s="51"/>
      <c r="F962" s="77"/>
      <c r="G962" s="77"/>
      <c r="H962" s="77"/>
      <c r="I962" s="49"/>
    </row>
    <row r="963" spans="1:9" ht="15.75" customHeight="1">
      <c r="A963" s="34" t="s">
        <v>73</v>
      </c>
      <c r="B963" s="51">
        <f>SUM(B964:B970)</f>
        <v>0</v>
      </c>
      <c r="C963" s="51">
        <f>SUM(C964:C970)</f>
        <v>4.5</v>
      </c>
      <c r="D963" s="51">
        <f>SUM(D964:D970)</f>
        <v>45.9</v>
      </c>
      <c r="E963" s="51">
        <f>SUM(E964:E970)</f>
        <v>18.4</v>
      </c>
      <c r="F963" s="77"/>
      <c r="G963" s="77"/>
      <c r="H963" s="77"/>
      <c r="I963" s="49"/>
    </row>
    <row r="964" spans="1:9" ht="15.75" customHeight="1">
      <c r="A964" s="34" t="s">
        <v>74</v>
      </c>
      <c r="B964" s="51"/>
      <c r="C964" s="51"/>
      <c r="D964" s="51"/>
      <c r="E964" s="51"/>
      <c r="F964" s="77"/>
      <c r="G964" s="77"/>
      <c r="H964" s="77"/>
      <c r="I964" s="49"/>
    </row>
    <row r="965" spans="1:9" ht="15.75" customHeight="1">
      <c r="A965" s="35" t="s">
        <v>93</v>
      </c>
      <c r="B965" s="51"/>
      <c r="C965" s="51"/>
      <c r="D965" s="51"/>
      <c r="E965" s="51"/>
      <c r="F965" s="77"/>
      <c r="G965" s="77"/>
      <c r="H965" s="77"/>
      <c r="I965" s="49"/>
    </row>
    <row r="966" spans="1:9" ht="15.75" customHeight="1">
      <c r="A966" s="35" t="s">
        <v>80</v>
      </c>
      <c r="B966" s="51"/>
      <c r="C966" s="51">
        <v>4.5</v>
      </c>
      <c r="D966" s="51"/>
      <c r="E966" s="51"/>
      <c r="F966" s="77"/>
      <c r="G966" s="77"/>
      <c r="H966" s="77"/>
      <c r="I966" s="49"/>
    </row>
    <row r="967" spans="1:9" ht="15.75" customHeight="1">
      <c r="A967" s="35" t="s">
        <v>83</v>
      </c>
      <c r="B967" s="51" t="s">
        <v>11</v>
      </c>
      <c r="C967" s="51"/>
      <c r="D967" s="51" t="s">
        <v>11</v>
      </c>
      <c r="E967" s="51" t="s">
        <v>11</v>
      </c>
      <c r="F967" s="77"/>
      <c r="G967" s="77"/>
      <c r="H967" s="77"/>
      <c r="I967" s="49"/>
    </row>
    <row r="968" spans="1:9" ht="15.75" customHeight="1">
      <c r="A968" s="35" t="s">
        <v>95</v>
      </c>
      <c r="B968" s="51"/>
      <c r="C968" s="51"/>
      <c r="D968" s="51">
        <v>45.9</v>
      </c>
      <c r="E968" s="51">
        <v>18.4</v>
      </c>
      <c r="F968" s="77"/>
      <c r="G968" s="77"/>
      <c r="H968" s="77"/>
      <c r="I968" s="49"/>
    </row>
    <row r="969" spans="1:9" ht="15.75" customHeight="1">
      <c r="A969" s="35" t="s">
        <v>81</v>
      </c>
      <c r="B969" s="51" t="s">
        <v>11</v>
      </c>
      <c r="C969" s="49"/>
      <c r="D969" s="49"/>
      <c r="E969" s="49"/>
      <c r="F969" s="77"/>
      <c r="G969" s="77"/>
      <c r="H969" s="77"/>
      <c r="I969" s="49"/>
    </row>
    <row r="970" spans="1:9" ht="15.75" customHeight="1">
      <c r="A970" s="35" t="s">
        <v>96</v>
      </c>
      <c r="B970" s="51" t="s">
        <v>11</v>
      </c>
      <c r="C970" s="49"/>
      <c r="D970" s="49" t="s">
        <v>11</v>
      </c>
      <c r="E970" s="49" t="s">
        <v>11</v>
      </c>
      <c r="F970" s="77"/>
      <c r="G970" s="77"/>
      <c r="H970" s="77"/>
      <c r="I970" s="49"/>
    </row>
    <row r="971" spans="1:9" ht="15.75" customHeight="1">
      <c r="A971" s="7"/>
      <c r="B971" s="49"/>
      <c r="C971" s="49"/>
      <c r="D971" s="49"/>
      <c r="E971" s="49"/>
      <c r="F971" s="49"/>
      <c r="G971" s="49"/>
      <c r="H971" s="49"/>
      <c r="I971" s="49"/>
    </row>
    <row r="972" spans="1:9" ht="15.75" customHeight="1">
      <c r="A972" s="16" t="s">
        <v>8</v>
      </c>
      <c r="B972" s="49"/>
      <c r="C972" s="49"/>
      <c r="D972" s="49"/>
      <c r="E972" s="49"/>
      <c r="F972" s="49"/>
      <c r="G972" s="49"/>
      <c r="H972" s="49"/>
      <c r="I972" s="49"/>
    </row>
    <row r="973" spans="1:9" ht="15.75" customHeight="1">
      <c r="A973" s="7"/>
      <c r="B973" s="74" t="s">
        <v>30</v>
      </c>
      <c r="C973" s="74" t="s">
        <v>31</v>
      </c>
      <c r="D973" s="74" t="s">
        <v>32</v>
      </c>
      <c r="E973" s="74" t="s">
        <v>33</v>
      </c>
      <c r="F973" s="74" t="s">
        <v>34</v>
      </c>
      <c r="G973" s="74" t="s">
        <v>35</v>
      </c>
      <c r="H973" s="74" t="s">
        <v>76</v>
      </c>
      <c r="I973" s="74" t="s">
        <v>94</v>
      </c>
    </row>
    <row r="974" spans="1:9" ht="15.75" customHeight="1">
      <c r="A974" s="16"/>
      <c r="B974" s="75" t="s">
        <v>102</v>
      </c>
      <c r="C974" s="75" t="s">
        <v>37</v>
      </c>
      <c r="D974" s="75" t="s">
        <v>37</v>
      </c>
      <c r="E974" s="75" t="s">
        <v>37</v>
      </c>
      <c r="F974" s="75" t="s">
        <v>37</v>
      </c>
      <c r="G974" s="75" t="s">
        <v>37</v>
      </c>
      <c r="H974" s="75" t="s">
        <v>37</v>
      </c>
      <c r="I974" s="75" t="s">
        <v>37</v>
      </c>
    </row>
    <row r="975" spans="1:9" ht="15.75" customHeight="1">
      <c r="A975" s="7" t="s">
        <v>9</v>
      </c>
      <c r="B975" s="49">
        <f aca="true" t="shared" si="7" ref="B975:I975">SUM(B976:B976)</f>
        <v>497.11899999999997</v>
      </c>
      <c r="C975" s="49">
        <f t="shared" si="7"/>
        <v>555.769</v>
      </c>
      <c r="D975" s="49">
        <f t="shared" si="7"/>
        <v>598.509</v>
      </c>
      <c r="E975" s="49">
        <f t="shared" si="7"/>
        <v>651.722</v>
      </c>
      <c r="F975" s="49">
        <f t="shared" si="7"/>
        <v>650.817</v>
      </c>
      <c r="G975" s="49">
        <f t="shared" si="7"/>
        <v>705.297</v>
      </c>
      <c r="H975" s="49">
        <f t="shared" si="7"/>
        <v>700.15</v>
      </c>
      <c r="I975" s="49">
        <f t="shared" si="7"/>
        <v>732.316</v>
      </c>
    </row>
    <row r="976" spans="1:9" ht="15.75" customHeight="1">
      <c r="A976" s="7" t="s">
        <v>27</v>
      </c>
      <c r="B976" s="49">
        <f>377.9+119.219</f>
        <v>497.11899999999997</v>
      </c>
      <c r="C976" s="49">
        <f>449.3+106.469</f>
        <v>555.769</v>
      </c>
      <c r="D976" s="49">
        <f>475.5+123.009</f>
        <v>598.509</v>
      </c>
      <c r="E976" s="49">
        <f>520.4+131.322</f>
        <v>651.722</v>
      </c>
      <c r="F976" s="49">
        <f>516.2+134.617</f>
        <v>650.817</v>
      </c>
      <c r="G976" s="49">
        <f>568.3+136.997</f>
        <v>705.297</v>
      </c>
      <c r="H976" s="49">
        <f>561.3+138.85</f>
        <v>700.15</v>
      </c>
      <c r="I976" s="49">
        <f>591.6+140.716</f>
        <v>732.316</v>
      </c>
    </row>
    <row r="977" spans="1:9" ht="15.75" customHeight="1">
      <c r="A977" s="7" t="s">
        <v>11</v>
      </c>
      <c r="B977" s="49"/>
      <c r="C977" s="49"/>
      <c r="D977" s="49"/>
      <c r="E977" s="49"/>
      <c r="F977" s="49"/>
      <c r="G977" s="49"/>
      <c r="H977" s="49"/>
      <c r="I977" s="49"/>
    </row>
    <row r="978" spans="1:9" ht="15.75" customHeight="1">
      <c r="A978" s="7" t="s">
        <v>17</v>
      </c>
      <c r="B978" s="49"/>
      <c r="C978" s="49"/>
      <c r="D978" s="49"/>
      <c r="E978" s="49"/>
      <c r="F978" s="49"/>
      <c r="G978" s="49"/>
      <c r="H978" s="49"/>
      <c r="I978" s="49"/>
    </row>
    <row r="979" spans="1:10" ht="15.75" customHeight="1">
      <c r="A979" s="7" t="s">
        <v>75</v>
      </c>
      <c r="B979" s="49">
        <f>161.7+1.697</f>
        <v>163.397</v>
      </c>
      <c r="C979" s="49">
        <f>213.9+1.855</f>
        <v>215.755</v>
      </c>
      <c r="D979" s="49">
        <f>173.2+1.892</f>
        <v>175.09199999999998</v>
      </c>
      <c r="E979" s="49">
        <f>206.6+3.93</f>
        <v>210.53</v>
      </c>
      <c r="F979" s="49">
        <f>213.4+2.467</f>
        <v>215.86700000000002</v>
      </c>
      <c r="G979" s="49">
        <f>180.1+2.504</f>
        <v>182.60399999999998</v>
      </c>
      <c r="H979" s="49">
        <f>192.1+2.554</f>
        <v>194.654</v>
      </c>
      <c r="I979" s="49">
        <f>185.5+2.605</f>
        <v>188.105</v>
      </c>
      <c r="J979" s="3" t="s">
        <v>11</v>
      </c>
    </row>
    <row r="980" spans="2:9" ht="15.75" customHeight="1">
      <c r="B980" s="49"/>
      <c r="C980" s="49"/>
      <c r="D980" s="49"/>
      <c r="E980" s="49"/>
      <c r="F980" s="49"/>
      <c r="G980" s="49"/>
      <c r="H980" s="49"/>
      <c r="I980" s="49"/>
    </row>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row r="4784" ht="15.75" customHeight="1"/>
    <row r="4785" ht="15.75" customHeight="1"/>
    <row r="4786" ht="15.75" customHeight="1"/>
    <row r="4787" ht="15.75" customHeight="1"/>
    <row r="4788" ht="15.75" customHeight="1"/>
    <row r="4789" ht="15.75" customHeight="1"/>
    <row r="4790" ht="15.75" customHeight="1"/>
    <row r="4791" ht="15.75" customHeight="1"/>
    <row r="4792" ht="15.75" customHeight="1"/>
    <row r="4793" ht="15.75" customHeight="1"/>
    <row r="4794" ht="15.75" customHeight="1"/>
    <row r="4795" ht="15.75" customHeight="1"/>
    <row r="4796" ht="15.75" customHeight="1"/>
    <row r="4797" ht="15.75" customHeight="1"/>
    <row r="4798" ht="15.75" customHeight="1"/>
    <row r="4799" ht="15.75" customHeight="1"/>
    <row r="4800" ht="15.75" customHeight="1"/>
    <row r="4801" ht="15.75" customHeight="1"/>
    <row r="4802" ht="15.75" customHeight="1"/>
    <row r="4803" ht="15.75" customHeight="1"/>
    <row r="4804" ht="15.75" customHeight="1"/>
    <row r="4805" ht="15.75" customHeight="1"/>
    <row r="4806" ht="15.75" customHeight="1"/>
    <row r="4807" ht="15.75" customHeight="1"/>
    <row r="4808" ht="15.75" customHeight="1"/>
    <row r="4809" ht="15.75" customHeight="1"/>
    <row r="4810" ht="15.75" customHeight="1"/>
    <row r="4811" ht="15.75" customHeight="1"/>
    <row r="4812" ht="15.75" customHeight="1"/>
    <row r="4813" ht="15.75" customHeight="1"/>
    <row r="4814" ht="15.75" customHeight="1"/>
    <row r="4815" ht="15.75" customHeight="1"/>
    <row r="4816" ht="15.75" customHeight="1"/>
    <row r="4817" ht="15.75" customHeight="1"/>
    <row r="4818" ht="15.75" customHeight="1"/>
    <row r="4819" ht="15.75" customHeight="1"/>
    <row r="4820" ht="15.75" customHeight="1"/>
    <row r="4821" ht="15.75" customHeight="1"/>
    <row r="4822" ht="15.75" customHeight="1"/>
    <row r="4823" ht="15.75" customHeight="1"/>
    <row r="4824" ht="15.75" customHeight="1"/>
    <row r="4825" ht="15.75" customHeight="1"/>
    <row r="4826" ht="15.75" customHeight="1"/>
    <row r="4827" ht="15.75" customHeight="1"/>
    <row r="4828" ht="15.75" customHeight="1"/>
    <row r="4829" ht="15.75" customHeight="1"/>
    <row r="4830" ht="15.75" customHeight="1"/>
    <row r="4831" ht="15.75" customHeight="1"/>
    <row r="4832" ht="15.75" customHeight="1"/>
    <row r="4833" ht="15.75" customHeight="1"/>
    <row r="4834" ht="15.75" customHeight="1"/>
    <row r="4835" ht="15.75" customHeight="1"/>
    <row r="4836" ht="15.75" customHeight="1"/>
    <row r="4837" ht="15.75" customHeight="1"/>
    <row r="4838" ht="15.75" customHeight="1"/>
    <row r="4839" ht="15.75" customHeight="1"/>
    <row r="4840" ht="15.75" customHeight="1"/>
    <row r="4841" ht="15.75" customHeight="1"/>
    <row r="4842" ht="15.75" customHeight="1"/>
    <row r="4843" ht="15.75" customHeight="1"/>
    <row r="4844" ht="15.75" customHeight="1"/>
    <row r="4845" ht="15.75" customHeight="1"/>
    <row r="4846" ht="15.75" customHeight="1"/>
    <row r="4847" ht="15.75" customHeight="1"/>
    <row r="4848" ht="15.75" customHeight="1"/>
    <row r="4849" ht="15.75" customHeight="1"/>
    <row r="4850" ht="15.75" customHeight="1"/>
    <row r="4851" ht="15.75" customHeight="1"/>
    <row r="4852" ht="15.75" customHeight="1"/>
    <row r="4853" ht="15.75" customHeight="1"/>
    <row r="4854" ht="15.75" customHeight="1"/>
    <row r="4855" ht="15.75" customHeight="1"/>
    <row r="4856" ht="15.75" customHeight="1"/>
    <row r="4857" ht="15.75" customHeight="1"/>
    <row r="4858" ht="15.75" customHeight="1"/>
    <row r="4859" ht="15.75" customHeight="1"/>
    <row r="4860" ht="15.75" customHeight="1"/>
    <row r="4861" ht="15.75" customHeight="1"/>
    <row r="4862" ht="15.75" customHeight="1"/>
    <row r="4863" ht="15.75" customHeight="1"/>
    <row r="4864" ht="15.75" customHeight="1"/>
    <row r="4865" ht="15.75" customHeight="1"/>
    <row r="4866" ht="15.75" customHeight="1"/>
    <row r="4867" ht="15.75" customHeight="1"/>
    <row r="4868" ht="15.75" customHeight="1"/>
    <row r="4869" ht="15.75" customHeight="1"/>
    <row r="4870" ht="15.75" customHeight="1"/>
    <row r="4871" ht="15.75" customHeight="1"/>
    <row r="4872" ht="15.75" customHeight="1"/>
    <row r="4873" ht="15.75" customHeight="1"/>
    <row r="4874" ht="15.75" customHeight="1"/>
    <row r="4875" ht="15.75" customHeight="1"/>
    <row r="4876" ht="15.75" customHeight="1"/>
    <row r="4877" ht="15.75" customHeight="1"/>
    <row r="4878" ht="15.75" customHeight="1"/>
    <row r="4879" ht="15.75" customHeight="1"/>
    <row r="4880" ht="15.75" customHeight="1"/>
    <row r="4881" ht="15.75" customHeight="1"/>
    <row r="4882" ht="15.75" customHeight="1"/>
    <row r="4883" ht="15.75" customHeight="1"/>
    <row r="4884" ht="15.75" customHeight="1"/>
    <row r="4885" ht="15.75" customHeight="1"/>
    <row r="4886" ht="15.75" customHeight="1"/>
    <row r="4887" ht="15.75" customHeight="1"/>
    <row r="4888" ht="15.75" customHeight="1"/>
    <row r="4889" ht="15.75" customHeight="1"/>
    <row r="4890" ht="15.75" customHeight="1"/>
    <row r="4891" ht="15.75" customHeight="1"/>
    <row r="4892" ht="15.75" customHeight="1"/>
    <row r="4893" ht="15.75" customHeight="1"/>
    <row r="4894" ht="15.75" customHeight="1"/>
    <row r="4895" ht="15.75" customHeight="1"/>
    <row r="4896" ht="15.75" customHeight="1"/>
    <row r="4897" ht="15.75" customHeight="1"/>
    <row r="4898" ht="15.75" customHeight="1"/>
    <row r="4899" ht="15.75" customHeight="1"/>
    <row r="4900" ht="15.75" customHeight="1"/>
    <row r="4901" ht="15.75" customHeight="1"/>
    <row r="4902" ht="15.75" customHeight="1"/>
    <row r="4903" ht="15.75" customHeight="1"/>
    <row r="4904" ht="15.75" customHeight="1"/>
    <row r="4905" ht="15.75" customHeight="1"/>
    <row r="4906" ht="15.75" customHeight="1"/>
    <row r="4907" ht="15.75" customHeight="1"/>
    <row r="4908" ht="15.75" customHeight="1"/>
    <row r="4909" ht="15.75" customHeight="1"/>
    <row r="4910" ht="15.75" customHeight="1"/>
    <row r="4911" ht="15.75" customHeight="1"/>
    <row r="4912" ht="15.75" customHeight="1"/>
    <row r="4913" ht="15.75" customHeight="1"/>
    <row r="4914" ht="15.75" customHeight="1"/>
    <row r="4915" ht="15.75" customHeight="1"/>
    <row r="4916" ht="15.75" customHeight="1"/>
    <row r="4917" ht="15.75" customHeight="1"/>
    <row r="4918" ht="15.75" customHeight="1"/>
    <row r="4919" ht="15.75" customHeight="1"/>
    <row r="4920" ht="15.75" customHeight="1"/>
    <row r="4921" ht="15.75" customHeight="1"/>
    <row r="4922" ht="15.75" customHeight="1"/>
    <row r="4923" ht="15.75" customHeight="1"/>
    <row r="4924" ht="15.75" customHeight="1"/>
    <row r="4925" ht="15.75" customHeight="1"/>
    <row r="4926" ht="15.75" customHeight="1"/>
    <row r="4927" ht="15.75" customHeight="1"/>
    <row r="4928" ht="15.75" customHeight="1"/>
    <row r="4929" ht="15.75" customHeight="1"/>
    <row r="4930" ht="15.75" customHeight="1"/>
    <row r="4931" ht="15.75" customHeight="1"/>
    <row r="4932" ht="15.75" customHeight="1"/>
    <row r="4933" ht="15.75" customHeight="1"/>
    <row r="4934" ht="15.75" customHeight="1"/>
    <row r="4935" ht="15.75" customHeight="1"/>
    <row r="4936" ht="15.75" customHeight="1"/>
    <row r="4937" ht="15.75" customHeight="1"/>
    <row r="4938" ht="15.75" customHeight="1"/>
    <row r="4939" ht="15.75" customHeight="1"/>
    <row r="4940" ht="15.75" customHeight="1"/>
    <row r="4941" ht="15.75" customHeight="1"/>
    <row r="4942" ht="15.75" customHeight="1"/>
    <row r="4943" ht="15.75" customHeight="1"/>
    <row r="4944" ht="15.75" customHeight="1"/>
    <row r="4945" ht="15.75" customHeight="1"/>
    <row r="4946" ht="15.75" customHeight="1"/>
    <row r="4947" ht="15.75" customHeight="1"/>
    <row r="4948" ht="15.75" customHeight="1"/>
    <row r="4949" ht="15.75" customHeight="1"/>
    <row r="4950" ht="15.75" customHeight="1"/>
    <row r="4951" ht="15.75" customHeight="1"/>
    <row r="4952" ht="15.75" customHeight="1"/>
    <row r="4953" ht="15.75" customHeight="1"/>
    <row r="4954" ht="15.75" customHeight="1"/>
    <row r="4955" ht="15.75" customHeight="1"/>
    <row r="4956" ht="15.75" customHeight="1"/>
    <row r="4957" ht="15.75" customHeight="1"/>
    <row r="4958" ht="15.75" customHeight="1"/>
    <row r="4959" ht="15.75" customHeight="1"/>
    <row r="4960" ht="15.75" customHeight="1"/>
    <row r="4961" ht="15.75" customHeight="1"/>
    <row r="4962" ht="15.75" customHeight="1"/>
    <row r="4963" ht="15.75" customHeight="1"/>
    <row r="4964" ht="15.75" customHeight="1"/>
    <row r="4965" ht="15.75" customHeight="1"/>
    <row r="4966" ht="15.75" customHeight="1"/>
    <row r="4967" ht="15.75" customHeight="1"/>
    <row r="4968" ht="15.75" customHeight="1"/>
    <row r="4969" ht="15.75" customHeight="1"/>
    <row r="4970" ht="15.75" customHeight="1"/>
    <row r="4971" ht="15.75" customHeight="1"/>
    <row r="4972" ht="15.75" customHeight="1"/>
    <row r="4973" ht="15.75" customHeight="1"/>
    <row r="4974" ht="15.75" customHeight="1"/>
    <row r="4975" ht="15.75" customHeight="1"/>
    <row r="4976" ht="15.75" customHeight="1"/>
    <row r="4977" ht="15.75" customHeight="1"/>
    <row r="4978" ht="15.75" customHeight="1"/>
    <row r="4979" ht="15.75" customHeight="1"/>
    <row r="4980" ht="15.75" customHeight="1"/>
    <row r="4981" ht="15.75" customHeight="1"/>
    <row r="4982" ht="15.75" customHeight="1"/>
    <row r="4983" ht="15.75" customHeight="1"/>
    <row r="4984" ht="15.75" customHeight="1"/>
    <row r="4985" ht="15.75" customHeight="1"/>
    <row r="4986" ht="15.75" customHeight="1"/>
    <row r="4987" ht="15.75" customHeight="1"/>
    <row r="4988" ht="15.75" customHeight="1"/>
    <row r="4989" ht="15.75" customHeight="1"/>
    <row r="4990" ht="15.75" customHeight="1"/>
    <row r="4991" ht="15.75" customHeight="1"/>
    <row r="4992" ht="15.75" customHeight="1"/>
    <row r="4993" ht="15.75" customHeight="1"/>
    <row r="4994" ht="15.75" customHeight="1"/>
    <row r="4995" ht="15.75" customHeight="1"/>
    <row r="4996" ht="15.75" customHeight="1"/>
    <row r="4997" ht="15.75" customHeight="1"/>
    <row r="4998" ht="15.75" customHeight="1"/>
    <row r="4999" ht="15.75" customHeight="1"/>
    <row r="5000" ht="15.75" customHeight="1"/>
    <row r="5001" ht="15.75" customHeight="1"/>
    <row r="5002" ht="15.75" customHeight="1"/>
    <row r="5003" ht="15.75" customHeight="1"/>
    <row r="5004" ht="15.75" customHeight="1"/>
    <row r="5005" ht="15.75" customHeight="1"/>
    <row r="5006" ht="15.75" customHeight="1"/>
    <row r="5007" ht="15.75" customHeight="1"/>
    <row r="5008" ht="15.75" customHeight="1"/>
    <row r="5009" ht="15.75" customHeight="1"/>
    <row r="5010" ht="15.75" customHeight="1"/>
    <row r="5011" ht="15.75" customHeight="1"/>
    <row r="5012" ht="15.75" customHeight="1"/>
    <row r="5013" ht="15.75" customHeight="1"/>
    <row r="5014" ht="15.75" customHeight="1"/>
    <row r="5015" ht="15.75" customHeight="1"/>
    <row r="5016" ht="15.75" customHeight="1"/>
    <row r="5017" ht="15.75" customHeight="1"/>
    <row r="5018" ht="15.75" customHeight="1"/>
    <row r="5019" ht="15.75" customHeight="1"/>
    <row r="5020" ht="15.75" customHeight="1"/>
    <row r="5021" ht="15.75" customHeight="1"/>
    <row r="5022" ht="15.75" customHeight="1"/>
    <row r="5023" ht="15.75" customHeight="1"/>
    <row r="5024" ht="15.75" customHeight="1"/>
    <row r="5025" ht="15.75" customHeight="1"/>
    <row r="5026" ht="15.75" customHeight="1"/>
    <row r="5027" ht="15.75" customHeight="1"/>
    <row r="5028" ht="15.75" customHeight="1"/>
    <row r="5029" ht="15.75" customHeight="1"/>
    <row r="5030" ht="15.75" customHeight="1"/>
    <row r="5031" ht="15.75" customHeight="1"/>
    <row r="5032" ht="15.75" customHeight="1"/>
    <row r="5033" ht="15.75" customHeight="1"/>
    <row r="5034" ht="15.75" customHeight="1"/>
    <row r="5035" ht="15.75" customHeight="1"/>
    <row r="5036" ht="15.75" customHeight="1"/>
    <row r="5037" ht="15.75" customHeight="1"/>
    <row r="5038" ht="15.75" customHeight="1"/>
    <row r="5039" ht="15.75" customHeight="1"/>
    <row r="5040" ht="15.75" customHeight="1"/>
    <row r="5041" ht="15.75" customHeight="1"/>
    <row r="5042" ht="15.75" customHeight="1"/>
    <row r="5043" ht="15.75" customHeight="1"/>
    <row r="5044" ht="15.75" customHeight="1"/>
    <row r="5045" ht="15.75" customHeight="1"/>
    <row r="5046" ht="15.75" customHeight="1"/>
    <row r="5047" ht="15.75" customHeight="1"/>
    <row r="5048" ht="15.75" customHeight="1"/>
    <row r="5049" ht="15.75" customHeight="1"/>
    <row r="5050" ht="15.75" customHeight="1"/>
    <row r="5051" ht="15.75" customHeight="1"/>
    <row r="5052" ht="15.75" customHeight="1"/>
    <row r="5053" ht="15.75" customHeight="1"/>
    <row r="5054" ht="15.75" customHeight="1"/>
    <row r="5055" ht="15.75" customHeight="1"/>
    <row r="5056" ht="15.75" customHeight="1"/>
    <row r="5057" ht="15.75" customHeight="1"/>
    <row r="5058" ht="15.75" customHeight="1"/>
    <row r="5059" ht="15.75" customHeight="1"/>
    <row r="5060" ht="15.75" customHeight="1"/>
    <row r="5061" ht="15.75" customHeight="1"/>
    <row r="5062" ht="15.75" customHeight="1"/>
    <row r="5063" ht="15.75" customHeight="1"/>
    <row r="5064" ht="15.75" customHeight="1"/>
    <row r="5065" ht="15.75" customHeight="1"/>
    <row r="5066" ht="15.75" customHeight="1"/>
    <row r="5067" ht="15.75" customHeight="1"/>
    <row r="5068" ht="15.75" customHeight="1"/>
    <row r="5069" ht="15.75" customHeight="1"/>
    <row r="5070" ht="15.75" customHeight="1"/>
    <row r="5071" ht="15.75" customHeight="1"/>
    <row r="5072" ht="15.75" customHeight="1"/>
    <row r="5073" ht="15.75" customHeight="1"/>
    <row r="5074" ht="15.75" customHeight="1"/>
    <row r="5075" ht="15.75" customHeight="1"/>
    <row r="5076" ht="15.75" customHeight="1"/>
    <row r="5077" ht="15.75" customHeight="1"/>
    <row r="5078" ht="15.75" customHeight="1"/>
    <row r="5079" ht="15.75" customHeight="1"/>
    <row r="5080" ht="15.75" customHeight="1"/>
    <row r="5081" ht="15.75" customHeight="1"/>
    <row r="5082" ht="15.75" customHeight="1"/>
    <row r="5083" ht="15.75" customHeight="1"/>
    <row r="5084" ht="15.75" customHeight="1"/>
    <row r="5085" ht="15.75" customHeight="1"/>
    <row r="5086" ht="15.75" customHeight="1"/>
    <row r="5087" ht="15.75" customHeight="1"/>
    <row r="5088" ht="15.75" customHeight="1"/>
    <row r="5089" ht="15.75" customHeight="1"/>
    <row r="5090" ht="15.75" customHeight="1"/>
    <row r="5091" ht="15.75" customHeight="1"/>
    <row r="5092" ht="15.75" customHeight="1"/>
    <row r="5093" ht="15.75" customHeight="1"/>
    <row r="5094" ht="15.75" customHeight="1"/>
    <row r="5095" ht="15.75" customHeight="1"/>
    <row r="5096" ht="15.75" customHeight="1"/>
    <row r="5097" ht="15.75" customHeight="1"/>
    <row r="5098" ht="15.75" customHeight="1"/>
    <row r="5099" ht="15.75" customHeight="1"/>
    <row r="5100" ht="15.75" customHeight="1"/>
    <row r="5101" ht="15.75" customHeight="1"/>
    <row r="5102" ht="15.75" customHeight="1"/>
    <row r="5103" ht="15.75" customHeight="1"/>
    <row r="5104" ht="15.75" customHeight="1"/>
    <row r="5105" ht="15.75" customHeight="1"/>
    <row r="5106" ht="15.75" customHeight="1"/>
    <row r="5107" ht="15.75" customHeight="1"/>
    <row r="5108" ht="15.75" customHeight="1"/>
    <row r="5109" ht="15.75" customHeight="1"/>
    <row r="5110" ht="15.75" customHeight="1"/>
    <row r="5111" ht="15.75" customHeight="1"/>
    <row r="5112" ht="15.75" customHeight="1"/>
    <row r="5113" ht="15.75" customHeight="1"/>
    <row r="5114" ht="15.75" customHeight="1"/>
    <row r="5115" ht="15.75" customHeight="1"/>
    <row r="5116" ht="15.75" customHeight="1"/>
    <row r="5117" ht="15.75" customHeight="1"/>
    <row r="5118" ht="15.75" customHeight="1"/>
    <row r="5119" ht="15.75" customHeight="1"/>
    <row r="5120" ht="15.75" customHeight="1"/>
    <row r="5121" ht="15.75" customHeight="1"/>
    <row r="5122" ht="15.75" customHeight="1"/>
    <row r="5123" ht="15.75" customHeight="1"/>
    <row r="5124" ht="15.75" customHeight="1"/>
    <row r="5125" ht="15.75" customHeight="1"/>
    <row r="5126" ht="15.75" customHeight="1"/>
    <row r="5127" ht="15.75" customHeight="1"/>
    <row r="5128" ht="15.75" customHeight="1"/>
    <row r="5129" ht="15.75" customHeight="1"/>
    <row r="5130" ht="15.75" customHeight="1"/>
    <row r="5131" ht="15.75" customHeight="1"/>
    <row r="5132" ht="15.75" customHeight="1"/>
    <row r="5133" ht="15.75" customHeight="1"/>
    <row r="5134" ht="15.75" customHeight="1"/>
    <row r="5135" ht="15.75" customHeight="1"/>
    <row r="5136" ht="15.75" customHeight="1"/>
    <row r="5137" ht="15.75" customHeight="1"/>
    <row r="5138" ht="15.75" customHeight="1"/>
    <row r="5139" ht="15.75" customHeight="1"/>
    <row r="5140" ht="15.75" customHeight="1"/>
    <row r="5141" ht="15.75" customHeight="1"/>
    <row r="5142" ht="15.75" customHeight="1"/>
    <row r="5143" ht="15.75" customHeight="1"/>
    <row r="5144" ht="15.75" customHeight="1"/>
    <row r="5145" ht="15.75" customHeight="1"/>
    <row r="5146" ht="15.75" customHeight="1"/>
    <row r="5147" ht="15.75" customHeight="1"/>
    <row r="5148" ht="15.75" customHeight="1"/>
    <row r="5149" ht="15.75" customHeight="1"/>
    <row r="5150" ht="15.75" customHeight="1"/>
    <row r="5151" ht="15.75" customHeight="1"/>
    <row r="5152" ht="15.75" customHeight="1"/>
    <row r="5153" ht="15.75" customHeight="1"/>
    <row r="5154" ht="15.75" customHeight="1"/>
    <row r="5155" ht="15.75" customHeight="1"/>
    <row r="5156" ht="15.75" customHeight="1"/>
    <row r="5157" ht="15.75" customHeight="1"/>
    <row r="5158" ht="15.75" customHeight="1"/>
    <row r="5159" ht="15.75" customHeight="1"/>
    <row r="5160" ht="15.75" customHeight="1"/>
    <row r="5161" ht="15.75" customHeight="1"/>
    <row r="5162" ht="15.75" customHeight="1"/>
    <row r="5163" ht="15.75" customHeight="1"/>
    <row r="5164" ht="15.75" customHeight="1"/>
    <row r="5165" ht="15.75" customHeight="1"/>
    <row r="5166" ht="15.75" customHeight="1"/>
    <row r="5167" ht="15.75" customHeight="1"/>
    <row r="5168" ht="15.75" customHeight="1"/>
    <row r="5169" ht="15.75" customHeight="1"/>
    <row r="5170" ht="15.75" customHeight="1"/>
    <row r="5171" ht="15.75" customHeight="1"/>
    <row r="5172" ht="15.75" customHeight="1"/>
    <row r="5173" ht="15.75" customHeight="1"/>
    <row r="5174" ht="15.75" customHeight="1"/>
    <row r="5175" ht="15.75" customHeight="1"/>
    <row r="5176" ht="15.75" customHeight="1"/>
    <row r="5177" ht="15.75" customHeight="1"/>
    <row r="5178" ht="15.75" customHeight="1"/>
    <row r="5179" ht="15.75" customHeight="1"/>
    <row r="5180" ht="15.75" customHeight="1"/>
    <row r="5181" ht="15.75" customHeight="1"/>
    <row r="5182" ht="15.75" customHeight="1"/>
    <row r="5183" ht="15.75" customHeight="1"/>
    <row r="5184" ht="15.75" customHeight="1"/>
    <row r="5185" ht="15.75" customHeight="1"/>
    <row r="5186" ht="15.75" customHeight="1"/>
    <row r="5187" ht="15.75" customHeight="1"/>
    <row r="5188" ht="15.75" customHeight="1"/>
    <row r="5189" ht="15.75" customHeight="1"/>
    <row r="5190" ht="15.75" customHeight="1"/>
    <row r="5191" ht="15.75" customHeight="1"/>
    <row r="5192" ht="15.75" customHeight="1"/>
    <row r="5193" ht="15.75" customHeight="1"/>
    <row r="5194" ht="15.75" customHeight="1"/>
    <row r="5195" ht="15.75" customHeight="1"/>
    <row r="5196" ht="15.75" customHeight="1"/>
    <row r="5197" ht="15.75" customHeight="1"/>
    <row r="5198" ht="15.75" customHeight="1"/>
    <row r="5199" ht="15.75" customHeight="1"/>
    <row r="5200" ht="15.75" customHeight="1"/>
    <row r="5201" ht="15.75" customHeight="1"/>
    <row r="5202" ht="15.75" customHeight="1"/>
    <row r="5203" ht="15.75" customHeight="1"/>
    <row r="5204" ht="15.75" customHeight="1"/>
    <row r="5205" ht="15.75" customHeight="1"/>
    <row r="5206" ht="15.75" customHeight="1"/>
    <row r="5207" ht="15.75" customHeight="1"/>
    <row r="5208" ht="15.75" customHeight="1"/>
    <row r="5209" ht="15.75" customHeight="1"/>
    <row r="5210" ht="15.75" customHeight="1"/>
    <row r="5211" ht="15.75" customHeight="1"/>
    <row r="5212" ht="15.75" customHeight="1"/>
    <row r="5213" ht="15.75" customHeight="1"/>
    <row r="5214" ht="15.75" customHeight="1"/>
    <row r="5215" ht="15.75" customHeight="1"/>
    <row r="5216" ht="15.75" customHeight="1"/>
    <row r="5217" ht="15.75" customHeight="1"/>
    <row r="5218" ht="15.75" customHeight="1"/>
    <row r="5219" ht="15.75" customHeight="1"/>
    <row r="5220" ht="15.75" customHeight="1"/>
    <row r="5221" ht="15.75" customHeight="1"/>
    <row r="5222" ht="15.75" customHeight="1"/>
    <row r="5223" ht="15.75" customHeight="1"/>
    <row r="5224" ht="15.75" customHeight="1"/>
    <row r="5225" ht="15.75" customHeight="1"/>
    <row r="5226" ht="15.75" customHeight="1"/>
    <row r="5227" ht="15.75" customHeight="1"/>
    <row r="5228" ht="15.75" customHeight="1"/>
    <row r="5229" ht="15.75" customHeight="1"/>
    <row r="5230" ht="15.75" customHeight="1"/>
    <row r="5231" ht="15.75" customHeight="1"/>
    <row r="5232" ht="15.75" customHeight="1"/>
    <row r="5233" ht="15.75" customHeight="1"/>
    <row r="5234" ht="15.75" customHeight="1"/>
    <row r="5235" ht="15.75" customHeight="1"/>
    <row r="5236" ht="15.75" customHeight="1"/>
    <row r="5237" ht="15.75" customHeight="1"/>
    <row r="5238" ht="15.75" customHeight="1"/>
    <row r="5239" ht="15.75" customHeight="1"/>
    <row r="5240" ht="15.75" customHeight="1"/>
    <row r="5241" ht="15.75" customHeight="1"/>
    <row r="5242" ht="15.75" customHeight="1"/>
    <row r="5243" ht="15.75" customHeight="1"/>
    <row r="5244" ht="15.75" customHeight="1"/>
    <row r="5245" ht="15.75" customHeight="1"/>
    <row r="5246" ht="15.75" customHeight="1"/>
    <row r="5247" ht="15.75" customHeight="1"/>
    <row r="5248" ht="15.75" customHeight="1"/>
    <row r="5249" ht="15.75" customHeight="1"/>
    <row r="5250" ht="15.75" customHeight="1"/>
    <row r="5251" ht="15.75" customHeight="1"/>
    <row r="5252" ht="15.75" customHeight="1"/>
    <row r="5253" ht="15.75" customHeight="1"/>
    <row r="5254" ht="15.75" customHeight="1"/>
    <row r="5255" ht="15.75" customHeight="1"/>
    <row r="5256" ht="15.75" customHeight="1"/>
    <row r="5257" ht="15.75" customHeight="1"/>
    <row r="5258" ht="15.75" customHeight="1"/>
    <row r="5259" ht="15.75" customHeight="1"/>
    <row r="5260" ht="15.75" customHeight="1"/>
    <row r="5261" ht="15.75" customHeight="1"/>
    <row r="5262" ht="15.75" customHeight="1"/>
    <row r="5263" ht="15.75" customHeight="1"/>
    <row r="5264" ht="15.75" customHeight="1"/>
    <row r="5265" ht="15.75" customHeight="1"/>
    <row r="5266" ht="15.75" customHeight="1"/>
    <row r="5267" ht="15.75" customHeight="1"/>
    <row r="5268" ht="15.75" customHeight="1"/>
    <row r="5269" ht="15.75" customHeight="1"/>
    <row r="5270" ht="15.75" customHeight="1"/>
    <row r="5271" ht="15.75" customHeight="1"/>
    <row r="5272" ht="15.75" customHeight="1"/>
    <row r="5273" ht="15.75" customHeight="1"/>
    <row r="5274" ht="15.75" customHeight="1"/>
    <row r="5275" ht="15.75" customHeight="1"/>
    <row r="5276" ht="15.75" customHeight="1"/>
    <row r="5277" ht="15.75" customHeight="1"/>
    <row r="5278" ht="15.75" customHeight="1"/>
    <row r="5279" ht="15.75" customHeight="1"/>
    <row r="5280" ht="15.75" customHeight="1"/>
    <row r="5281" ht="15.75" customHeight="1"/>
    <row r="5282" ht="15.75" customHeight="1"/>
    <row r="5283" ht="15.75" customHeight="1"/>
    <row r="5284" ht="15.75" customHeight="1"/>
    <row r="5285" ht="15.75" customHeight="1"/>
    <row r="5286" ht="15.75" customHeight="1"/>
    <row r="5287" ht="15.75" customHeight="1"/>
    <row r="5288" ht="15.75" customHeight="1"/>
    <row r="5289" ht="15.75" customHeight="1"/>
    <row r="5290" ht="15.75" customHeight="1"/>
    <row r="5291" ht="15.75" customHeight="1"/>
    <row r="5292" ht="15.75" customHeight="1"/>
    <row r="5293" ht="15.75" customHeight="1"/>
    <row r="5294" ht="15.75" customHeight="1"/>
    <row r="5295" ht="15.75" customHeight="1"/>
    <row r="5296" ht="15.75" customHeight="1"/>
    <row r="5297" ht="15.75" customHeight="1"/>
    <row r="5298" ht="15.75" customHeight="1"/>
    <row r="5299" ht="15.75" customHeight="1"/>
    <row r="5300" ht="15.75" customHeight="1"/>
    <row r="5301" ht="15.75" customHeight="1"/>
    <row r="5302" ht="15.75" customHeight="1"/>
    <row r="5303" ht="15.75" customHeight="1"/>
    <row r="5304" ht="15.75" customHeight="1"/>
    <row r="5305" ht="15.75" customHeight="1"/>
    <row r="5306" ht="15.75" customHeight="1"/>
    <row r="5307" ht="15.75" customHeight="1"/>
    <row r="5308" ht="15.75" customHeight="1"/>
    <row r="5309" ht="15.75" customHeight="1"/>
    <row r="5310" ht="15.75" customHeight="1"/>
    <row r="5311" ht="15.75" customHeight="1"/>
    <row r="5312" ht="15.75" customHeight="1"/>
    <row r="5313" ht="15.75" customHeight="1"/>
    <row r="5314" ht="15.75" customHeight="1"/>
    <row r="5315" ht="15.75" customHeight="1"/>
    <row r="5316" ht="15.75" customHeight="1"/>
    <row r="5317" ht="15.75" customHeight="1"/>
    <row r="5318" ht="15.75" customHeight="1"/>
    <row r="5319" ht="15.75" customHeight="1"/>
    <row r="5320" ht="15.75" customHeight="1"/>
    <row r="5321" ht="15.75" customHeight="1"/>
    <row r="5322" ht="15.75" customHeight="1"/>
    <row r="5323" ht="15.75" customHeight="1"/>
    <row r="5324" ht="15.75" customHeight="1"/>
    <row r="5325" ht="15.75" customHeight="1"/>
    <row r="5326" ht="15.75" customHeight="1"/>
    <row r="5327" ht="15.75" customHeight="1"/>
    <row r="5328" ht="15.75" customHeight="1"/>
    <row r="5329" ht="15.75" customHeight="1"/>
    <row r="5330" ht="15.75" customHeight="1"/>
    <row r="5331" ht="15.75" customHeight="1"/>
    <row r="5332" ht="15.75" customHeight="1"/>
    <row r="5333" ht="15.75" customHeight="1"/>
    <row r="5334" ht="15.75" customHeight="1"/>
    <row r="5335" ht="15.75" customHeight="1"/>
    <row r="5336" ht="15.75" customHeight="1"/>
    <row r="5337" ht="15.75" customHeight="1"/>
    <row r="5338" ht="15.75" customHeight="1"/>
    <row r="5339" ht="15.75" customHeight="1"/>
    <row r="5340" ht="15.75" customHeight="1"/>
    <row r="5341" ht="15.75" customHeight="1"/>
    <row r="5342" ht="15.75" customHeight="1"/>
    <row r="5343" ht="15.75" customHeight="1"/>
    <row r="5344" ht="15.75" customHeight="1"/>
    <row r="5345" ht="15.75" customHeight="1"/>
    <row r="5346" ht="15.75" customHeight="1"/>
    <row r="5347" ht="15.75" customHeight="1"/>
    <row r="5348" ht="15.75" customHeight="1"/>
    <row r="5349" ht="15.75" customHeight="1"/>
    <row r="5350" ht="15.75" customHeight="1"/>
    <row r="5351" ht="15.75" customHeight="1"/>
    <row r="5352" ht="15.75" customHeight="1"/>
    <row r="5353" ht="15.75" customHeight="1"/>
    <row r="5354" ht="15.75" customHeight="1"/>
    <row r="5355" ht="15.75" customHeight="1"/>
    <row r="5356" ht="15.75" customHeight="1"/>
    <row r="5357" ht="15.75" customHeight="1"/>
    <row r="5358" ht="15.75" customHeight="1"/>
    <row r="5359" ht="15.75" customHeight="1"/>
    <row r="5360" ht="15.75" customHeight="1"/>
    <row r="5361" ht="15.75" customHeight="1"/>
    <row r="5362" ht="15.75" customHeight="1"/>
    <row r="5363" ht="15.75" customHeight="1"/>
    <row r="5364" ht="15.75" customHeight="1"/>
    <row r="5365" ht="15.75" customHeight="1"/>
    <row r="5366" ht="15.75" customHeight="1"/>
    <row r="5367" ht="15.75" customHeight="1"/>
    <row r="5368" ht="15.75" customHeight="1"/>
    <row r="5369" ht="15.75" customHeight="1"/>
    <row r="5370" ht="15.75" customHeight="1"/>
    <row r="5371" ht="15.75" customHeight="1"/>
    <row r="5372" ht="15.75" customHeight="1"/>
    <row r="5373" ht="15.75" customHeight="1"/>
    <row r="5374" ht="15.75" customHeight="1"/>
    <row r="5375" ht="15.75" customHeight="1"/>
    <row r="5376" ht="15.75" customHeight="1"/>
    <row r="5377" ht="15.75" customHeight="1"/>
    <row r="5378" ht="15.75" customHeight="1"/>
    <row r="5379" ht="15.75" customHeight="1"/>
    <row r="5380" ht="15.75" customHeight="1"/>
    <row r="5381" ht="15.75" customHeight="1"/>
    <row r="5382" ht="15.75" customHeight="1"/>
    <row r="5383" ht="15.75" customHeight="1"/>
    <row r="5384" ht="15.75" customHeight="1"/>
    <row r="5385" ht="15.75" customHeight="1"/>
    <row r="5386" ht="15.75" customHeight="1"/>
    <row r="5387" ht="15.75" customHeight="1"/>
    <row r="5388" ht="15.75" customHeight="1"/>
    <row r="5389" ht="15.75" customHeight="1"/>
    <row r="5390" ht="15.75" customHeight="1"/>
    <row r="5391" ht="15.75" customHeight="1"/>
    <row r="5392" ht="15.75" customHeight="1"/>
    <row r="5393" ht="15.75" customHeight="1"/>
    <row r="5394" ht="15.75" customHeight="1"/>
    <row r="5395" ht="15.75" customHeight="1"/>
    <row r="5396" ht="15.75" customHeight="1"/>
    <row r="5397" ht="15.75" customHeight="1"/>
    <row r="5398" ht="15.75" customHeight="1"/>
    <row r="5399" ht="15.75" customHeight="1"/>
    <row r="5400" ht="15.75" customHeight="1"/>
    <row r="5401" ht="15.75" customHeight="1"/>
    <row r="5402" ht="15.75" customHeight="1"/>
    <row r="5403" ht="15.75" customHeight="1"/>
    <row r="5404" ht="15.75" customHeight="1"/>
    <row r="5405" ht="15.75" customHeight="1"/>
    <row r="5406" ht="15.75" customHeight="1"/>
    <row r="5407" ht="15.75" customHeight="1"/>
    <row r="5408" ht="15.75" customHeight="1"/>
    <row r="5409" ht="15.75" customHeight="1"/>
    <row r="5410" ht="15.75" customHeight="1"/>
    <row r="5411" ht="15.75" customHeight="1"/>
    <row r="5412" ht="15.75" customHeight="1"/>
    <row r="5413" ht="15.75" customHeight="1"/>
    <row r="5414" ht="15.75" customHeight="1"/>
    <row r="5415" ht="15.75" customHeight="1"/>
    <row r="5416" ht="15.75" customHeight="1"/>
    <row r="5417" ht="15.75" customHeight="1"/>
    <row r="5418" ht="15.75" customHeight="1"/>
    <row r="5419" ht="15.75" customHeight="1"/>
    <row r="5420" ht="15.75" customHeight="1"/>
    <row r="5421" ht="15.75" customHeight="1"/>
    <row r="5422" ht="15.75" customHeight="1"/>
    <row r="5423" ht="15.75" customHeight="1"/>
    <row r="5424" ht="15.75" customHeight="1"/>
    <row r="5425" ht="15.75" customHeight="1"/>
    <row r="5426" ht="15.75" customHeight="1"/>
    <row r="5427" ht="15.75" customHeight="1"/>
    <row r="5428" ht="15.75" customHeight="1"/>
    <row r="5429" ht="15.75" customHeight="1"/>
    <row r="5430" ht="15.75" customHeight="1"/>
    <row r="5431" ht="15.75" customHeight="1"/>
    <row r="5432" ht="15.75" customHeight="1"/>
    <row r="5433" ht="15.75" customHeight="1"/>
    <row r="5434" ht="15.75" customHeight="1"/>
    <row r="5435" ht="15.75" customHeight="1"/>
    <row r="5436" ht="15.75" customHeight="1"/>
    <row r="5437" ht="15.75" customHeight="1"/>
    <row r="5438" ht="15.75" customHeight="1"/>
    <row r="5439" ht="15.75" customHeight="1"/>
    <row r="5440" ht="15.75" customHeight="1"/>
    <row r="5441" ht="15.75" customHeight="1"/>
    <row r="5442" ht="15.75" customHeight="1"/>
    <row r="5443" ht="15.75" customHeight="1"/>
    <row r="5444" ht="15.75" customHeight="1"/>
    <row r="5445" ht="15.75" customHeight="1"/>
    <row r="5446" ht="15.75" customHeight="1"/>
    <row r="5447" ht="15.75" customHeight="1"/>
    <row r="5448" ht="15.75" customHeight="1"/>
    <row r="5449" ht="15.75" customHeight="1"/>
    <row r="5450" ht="15.75" customHeight="1"/>
    <row r="5451" ht="15.75" customHeight="1"/>
    <row r="5452" ht="15.75" customHeight="1"/>
    <row r="5453" ht="15.75" customHeight="1"/>
    <row r="5454" ht="15.75" customHeight="1"/>
    <row r="5455" ht="15.75" customHeight="1"/>
    <row r="5456" ht="15.75" customHeight="1"/>
    <row r="5457" ht="15.75" customHeight="1"/>
    <row r="5458" ht="15.75" customHeight="1"/>
    <row r="5459" ht="15.75" customHeight="1"/>
    <row r="5460" ht="15.75" customHeight="1"/>
    <row r="5461" ht="15.75" customHeight="1"/>
    <row r="5462" ht="15.75" customHeight="1"/>
    <row r="5463" ht="15.75" customHeight="1"/>
    <row r="5464" ht="15.75" customHeight="1"/>
    <row r="5465" ht="15.75" customHeight="1"/>
    <row r="5466" ht="15.75" customHeight="1"/>
    <row r="5467" ht="15.75" customHeight="1"/>
    <row r="5468" ht="15.75" customHeight="1"/>
    <row r="5469" ht="15.75" customHeight="1"/>
    <row r="5470" ht="15.75" customHeight="1"/>
    <row r="5471" ht="15.75" customHeight="1"/>
    <row r="5472" ht="15.75" customHeight="1"/>
    <row r="5473" ht="15.75" customHeight="1"/>
    <row r="5474" ht="15.75" customHeight="1"/>
    <row r="5475" ht="15.75" customHeight="1"/>
    <row r="5476" ht="15.75" customHeight="1"/>
    <row r="5477" ht="15.75" customHeight="1"/>
    <row r="5478" ht="15.75" customHeight="1"/>
    <row r="5479" ht="15.75" customHeight="1"/>
    <row r="5480" ht="15.75" customHeight="1"/>
    <row r="5481" ht="15.75" customHeight="1"/>
    <row r="5482" ht="15.75" customHeight="1"/>
    <row r="5483" ht="15.75" customHeight="1"/>
    <row r="5484" ht="15.75" customHeight="1"/>
    <row r="5485" ht="15.75" customHeight="1"/>
    <row r="5486" ht="15.75" customHeight="1"/>
    <row r="5487" ht="15.75" customHeight="1"/>
    <row r="5488" ht="15.75" customHeight="1"/>
    <row r="5489" ht="15.75" customHeight="1"/>
    <row r="5490" ht="15.75" customHeight="1"/>
    <row r="5491" ht="15.75" customHeight="1"/>
    <row r="5492" ht="15.75" customHeight="1"/>
    <row r="5493" ht="15.75" customHeight="1"/>
    <row r="5494" ht="15.75" customHeight="1"/>
    <row r="5495" ht="15.75" customHeight="1"/>
    <row r="5496" ht="15.75" customHeight="1"/>
    <row r="5497" ht="15.75" customHeight="1"/>
    <row r="5498" ht="15.75" customHeight="1"/>
    <row r="5499" ht="15.75" customHeight="1"/>
    <row r="5500" ht="15.75" customHeight="1"/>
    <row r="5501" ht="15.75" customHeight="1"/>
    <row r="5502" ht="15.75" customHeight="1"/>
    <row r="5503" ht="15.75" customHeight="1"/>
    <row r="5504" ht="15.75" customHeight="1"/>
    <row r="5505" ht="15.75" customHeight="1"/>
    <row r="5506" ht="15.75" customHeight="1"/>
    <row r="5507" ht="15.75" customHeight="1"/>
    <row r="5508" ht="15.75" customHeight="1"/>
    <row r="5509" ht="15.75" customHeight="1"/>
    <row r="5510" ht="15.75" customHeight="1"/>
    <row r="5511" ht="15.75" customHeight="1"/>
    <row r="5512" ht="15.75" customHeight="1"/>
    <row r="5513" ht="15.75" customHeight="1"/>
    <row r="5514" ht="15.75" customHeight="1"/>
    <row r="5515" ht="15.75" customHeight="1"/>
    <row r="5516" ht="15.75" customHeight="1"/>
    <row r="5517" ht="15.75" customHeight="1"/>
    <row r="5518" ht="15.75" customHeight="1"/>
    <row r="5519" ht="15.75" customHeight="1"/>
    <row r="5520" ht="15.75" customHeight="1"/>
    <row r="5521" ht="15.75" customHeight="1"/>
    <row r="5522" ht="15.75" customHeight="1"/>
    <row r="5523" ht="15.75" customHeight="1"/>
    <row r="5524" ht="15.75" customHeight="1"/>
    <row r="5525" ht="15.75" customHeight="1"/>
    <row r="5526" ht="15.75" customHeight="1"/>
    <row r="5527" ht="15.75" customHeight="1"/>
    <row r="5528" ht="15.75" customHeight="1"/>
    <row r="5529" ht="15.75" customHeight="1"/>
    <row r="5530" ht="15.75" customHeight="1"/>
    <row r="5531" ht="15.75" customHeight="1"/>
    <row r="5532" ht="15.75" customHeight="1"/>
    <row r="5533" ht="15.75" customHeight="1"/>
    <row r="5534" ht="15.75" customHeight="1"/>
    <row r="5535" ht="15.75" customHeight="1"/>
    <row r="5536" ht="15.75" customHeight="1"/>
    <row r="5537" ht="15.75" customHeight="1"/>
    <row r="5538" ht="15.75" customHeight="1"/>
    <row r="5539" ht="15.75" customHeight="1"/>
    <row r="5540" ht="15.75" customHeight="1"/>
    <row r="5541" ht="15.75" customHeight="1"/>
    <row r="5542" ht="15.75" customHeight="1"/>
    <row r="5543" ht="15.75" customHeight="1"/>
    <row r="5544" ht="15.75" customHeight="1"/>
    <row r="5545" ht="15.75" customHeight="1"/>
    <row r="5546" ht="15.75" customHeight="1"/>
    <row r="5547" ht="15.75" customHeight="1"/>
    <row r="5548" ht="15.75" customHeight="1"/>
    <row r="5549" ht="15.75" customHeight="1"/>
    <row r="5550" ht="15.75" customHeight="1"/>
    <row r="5551" ht="15.75" customHeight="1"/>
    <row r="5552" ht="15.75" customHeight="1"/>
    <row r="5553" ht="15.75" customHeight="1"/>
    <row r="5554" ht="15.75" customHeight="1"/>
    <row r="5555" ht="15.75" customHeight="1"/>
    <row r="5556" ht="15.75" customHeight="1"/>
    <row r="5557" ht="15.75" customHeight="1"/>
    <row r="5558" ht="15.75" customHeight="1"/>
    <row r="5559" ht="15.75" customHeight="1"/>
    <row r="5560" ht="15.75" customHeight="1"/>
    <row r="5561" ht="15.75" customHeight="1"/>
    <row r="5562" ht="15.75" customHeight="1"/>
    <row r="5563" ht="15.75" customHeight="1"/>
    <row r="5564" ht="15.75" customHeight="1"/>
    <row r="5565" ht="15.75" customHeight="1"/>
    <row r="5566" ht="15.75" customHeight="1"/>
    <row r="5567" ht="15.75" customHeight="1"/>
    <row r="5568" ht="15.75" customHeight="1"/>
    <row r="5569" ht="15.75" customHeight="1"/>
    <row r="5570" ht="15.75" customHeight="1"/>
    <row r="5571" ht="15.75" customHeight="1"/>
    <row r="5572" ht="15.75" customHeight="1"/>
    <row r="5573" ht="15.75" customHeight="1"/>
    <row r="5574" ht="15.75" customHeight="1"/>
    <row r="5575" ht="15.75" customHeight="1"/>
    <row r="5576" ht="15.75" customHeight="1"/>
    <row r="5577" ht="15.75" customHeight="1"/>
    <row r="5578" ht="15.75" customHeight="1"/>
    <row r="5579" ht="15.75" customHeight="1"/>
    <row r="5580" ht="15.75" customHeight="1"/>
    <row r="5581" ht="15.75" customHeight="1"/>
    <row r="5582" ht="15.75" customHeight="1"/>
    <row r="5583" ht="15.75" customHeight="1"/>
    <row r="5584" ht="15.75" customHeight="1"/>
    <row r="5585" ht="15.75" customHeight="1"/>
    <row r="5586" ht="15.75" customHeight="1"/>
    <row r="5587" ht="15.75" customHeight="1"/>
    <row r="5588" ht="15.75" customHeight="1"/>
    <row r="5589" ht="15.75" customHeight="1"/>
    <row r="5590" ht="15.75" customHeight="1"/>
    <row r="5591" ht="15.75" customHeight="1"/>
    <row r="5592" ht="15.75" customHeight="1"/>
    <row r="5593" ht="15.75" customHeight="1"/>
    <row r="5594" ht="15.75" customHeight="1"/>
    <row r="5595" ht="15.75" customHeight="1"/>
    <row r="5596" ht="15.75" customHeight="1"/>
    <row r="5597" ht="15.75" customHeight="1"/>
    <row r="5598" ht="15.75" customHeight="1"/>
    <row r="5599" ht="15.75" customHeight="1"/>
    <row r="5600" ht="15.75" customHeight="1"/>
    <row r="5601" ht="15.75" customHeight="1"/>
    <row r="5602" ht="15.75" customHeight="1"/>
    <row r="5603" ht="15.75" customHeight="1"/>
    <row r="5604" ht="15.75" customHeight="1"/>
    <row r="5605" ht="15.75" customHeight="1"/>
    <row r="5606" ht="15.75" customHeight="1"/>
    <row r="5607" ht="15.75" customHeight="1"/>
    <row r="5608" ht="15.75" customHeight="1"/>
    <row r="5609" ht="15.75" customHeight="1"/>
    <row r="5610" ht="15.75" customHeight="1"/>
    <row r="5611" ht="15.75" customHeight="1"/>
    <row r="5612" ht="15.75" customHeight="1"/>
    <row r="5613" ht="15.75" customHeight="1"/>
    <row r="5614" ht="15.75" customHeight="1"/>
    <row r="5615" ht="15.75" customHeight="1"/>
    <row r="5616" ht="15.75" customHeight="1"/>
    <row r="5617" ht="15.75" customHeight="1"/>
    <row r="5618" ht="15.75" customHeight="1"/>
    <row r="5619" ht="15.75" customHeight="1"/>
    <row r="5620" ht="15.75" customHeight="1"/>
    <row r="5621" ht="15.75" customHeight="1"/>
    <row r="5622" ht="15.75" customHeight="1"/>
    <row r="5623" ht="15.75" customHeight="1"/>
    <row r="5624" ht="15.75" customHeight="1"/>
    <row r="5625" ht="15.75" customHeight="1"/>
    <row r="5626" ht="15.75" customHeight="1"/>
    <row r="5627" ht="15.75" customHeight="1"/>
    <row r="5628" ht="15.75" customHeight="1"/>
    <row r="5629" ht="15.75" customHeight="1"/>
    <row r="5630" ht="15.75" customHeight="1"/>
    <row r="5631" ht="15.75" customHeight="1"/>
    <row r="5632" ht="15.75" customHeight="1"/>
    <row r="5633" ht="15.75" customHeight="1"/>
    <row r="5634" ht="15.75" customHeight="1"/>
    <row r="5635" ht="15.75" customHeight="1"/>
    <row r="5636" ht="15.75" customHeight="1"/>
    <row r="5637" ht="15.75" customHeight="1"/>
    <row r="5638" ht="15.75" customHeight="1"/>
    <row r="5639" ht="15.75" customHeight="1"/>
    <row r="5640" ht="15.75" customHeight="1"/>
    <row r="5641" ht="15.75" customHeight="1"/>
    <row r="5642" ht="15.75" customHeight="1"/>
    <row r="5643" ht="15.75" customHeight="1"/>
    <row r="5644" ht="15.75" customHeight="1"/>
    <row r="5645" ht="15.75" customHeight="1"/>
    <row r="5646" ht="15.75" customHeight="1"/>
    <row r="5647" ht="15.75" customHeight="1"/>
    <row r="5648" ht="15.75" customHeight="1"/>
    <row r="5649" ht="15.75" customHeight="1"/>
    <row r="5650" ht="15.75" customHeight="1"/>
    <row r="5651" ht="15.75" customHeight="1"/>
    <row r="5652" ht="15.75" customHeight="1"/>
    <row r="5653" ht="15.75" customHeight="1"/>
    <row r="5654" ht="15.75" customHeight="1"/>
    <row r="5655" ht="15.75" customHeight="1"/>
    <row r="5656" ht="15.75" customHeight="1"/>
    <row r="5657" ht="15.75" customHeight="1"/>
    <row r="5658" ht="15.75" customHeight="1"/>
    <row r="5659" ht="15.75" customHeight="1"/>
    <row r="5660" ht="15.75" customHeight="1"/>
    <row r="5661" ht="15.75" customHeight="1"/>
    <row r="5662" ht="15.75" customHeight="1"/>
    <row r="5663" ht="15.75" customHeight="1"/>
    <row r="5664" ht="15.75" customHeight="1"/>
    <row r="5665" ht="15.75" customHeight="1"/>
    <row r="5666" ht="15.75" customHeight="1"/>
    <row r="5667" ht="15.75" customHeight="1"/>
    <row r="5668" ht="15.75" customHeight="1"/>
    <row r="5669" ht="15.75" customHeight="1"/>
    <row r="5670" ht="15.75" customHeight="1"/>
    <row r="5671" ht="15.75" customHeight="1"/>
    <row r="5672" ht="15.75" customHeight="1"/>
    <row r="5673" ht="15.75" customHeight="1"/>
    <row r="5674" ht="15.75" customHeight="1"/>
    <row r="5675" ht="15.75" customHeight="1"/>
    <row r="5676" ht="15.75" customHeight="1"/>
    <row r="5677" ht="15.75" customHeight="1"/>
    <row r="5678" ht="15.75" customHeight="1"/>
    <row r="5679" ht="15.75" customHeight="1"/>
    <row r="5680" ht="15.75" customHeight="1"/>
    <row r="5681" ht="15.75" customHeight="1"/>
    <row r="5682" ht="15.75" customHeight="1"/>
    <row r="5683" ht="15.75" customHeight="1"/>
    <row r="5684" ht="15.75" customHeight="1"/>
    <row r="5685" ht="15.75" customHeight="1"/>
    <row r="5686" ht="15.75" customHeight="1"/>
    <row r="5687" ht="15.75" customHeight="1"/>
    <row r="5688" ht="15.75" customHeight="1"/>
    <row r="5689" ht="15.75" customHeight="1"/>
    <row r="5690" ht="15.75" customHeight="1"/>
    <row r="5691" ht="15.75" customHeight="1"/>
    <row r="5692" ht="15.75" customHeight="1"/>
    <row r="5693" ht="15.75" customHeight="1"/>
    <row r="5694" ht="15.75" customHeight="1"/>
    <row r="5695" ht="15.75" customHeight="1"/>
    <row r="5696" ht="15.75" customHeight="1"/>
    <row r="5697" ht="15.75" customHeight="1"/>
    <row r="5698" ht="15.75" customHeight="1"/>
    <row r="5699" ht="15.75" customHeight="1"/>
    <row r="5700" ht="15.75" customHeight="1"/>
    <row r="5701" ht="15.75" customHeight="1"/>
    <row r="5702" ht="15.75" customHeight="1"/>
    <row r="5703" ht="15.75" customHeight="1"/>
    <row r="5704" ht="15.75" customHeight="1"/>
    <row r="5705" ht="15.75" customHeight="1"/>
    <row r="5706" ht="15.75" customHeight="1"/>
    <row r="5707" ht="15.75" customHeight="1"/>
    <row r="5708" ht="15.75" customHeight="1"/>
    <row r="5709" ht="15.75" customHeight="1"/>
    <row r="5710" ht="15.75" customHeight="1"/>
    <row r="5711" ht="15.75" customHeight="1"/>
    <row r="5712" ht="15.75" customHeight="1"/>
    <row r="5713" ht="15.75" customHeight="1"/>
    <row r="5714" ht="15.75" customHeight="1"/>
    <row r="5715" ht="15.75" customHeight="1"/>
    <row r="5716" ht="15.75" customHeight="1"/>
    <row r="5717" ht="15.75" customHeight="1"/>
    <row r="5718" ht="15.75" customHeight="1"/>
    <row r="5719" ht="15.75" customHeight="1"/>
    <row r="5720" ht="15.75" customHeight="1"/>
    <row r="5721" ht="15.75" customHeight="1"/>
    <row r="5722" ht="15.75" customHeight="1"/>
    <row r="5723" ht="15.75" customHeight="1"/>
    <row r="5724" ht="15.75" customHeight="1"/>
    <row r="5725" ht="15.75" customHeight="1"/>
    <row r="5726" ht="15.75" customHeight="1"/>
    <row r="5727" ht="15.75" customHeight="1"/>
    <row r="5728" ht="15.75" customHeight="1"/>
    <row r="5729" ht="15.75" customHeight="1"/>
    <row r="5730" ht="15.75" customHeight="1"/>
    <row r="5731" ht="15.75" customHeight="1"/>
    <row r="5732" ht="15.75" customHeight="1"/>
    <row r="5733" ht="15.75" customHeight="1"/>
    <row r="5734" ht="15.75" customHeight="1"/>
    <row r="5735" ht="15.75" customHeight="1"/>
    <row r="5736" ht="15.75" customHeight="1"/>
    <row r="5737" ht="15.75" customHeight="1"/>
    <row r="5738" ht="15.75" customHeight="1"/>
    <row r="5739" ht="15.75" customHeight="1"/>
    <row r="5740" ht="15.75" customHeight="1"/>
    <row r="5741" ht="15.75" customHeight="1"/>
    <row r="5742" ht="15.75" customHeight="1"/>
    <row r="5743" ht="15.75" customHeight="1"/>
    <row r="5744" ht="15.75" customHeight="1"/>
    <row r="5745" ht="15.75" customHeight="1"/>
    <row r="5746" ht="15.75" customHeight="1"/>
    <row r="5747" ht="15.75" customHeight="1"/>
    <row r="5748" ht="15.75" customHeight="1"/>
    <row r="5749" ht="15.75" customHeight="1"/>
    <row r="5750" ht="15.75" customHeight="1"/>
    <row r="5751" ht="15.75" customHeight="1"/>
    <row r="5752" ht="15.75" customHeight="1"/>
    <row r="5753" ht="15.75" customHeight="1"/>
    <row r="5754" ht="15.75" customHeight="1"/>
    <row r="5755" ht="15.75" customHeight="1"/>
    <row r="5756" ht="15.75" customHeight="1"/>
    <row r="5757" ht="15.75" customHeight="1"/>
    <row r="5758" ht="15.75" customHeight="1"/>
    <row r="5759" ht="15.75" customHeight="1"/>
    <row r="5760" ht="15.75" customHeight="1"/>
    <row r="5761" ht="15.75" customHeight="1"/>
    <row r="5762" ht="15.75" customHeight="1"/>
    <row r="5763" ht="15.75" customHeight="1"/>
    <row r="5764" ht="15.75" customHeight="1"/>
    <row r="5765" ht="15.75" customHeight="1"/>
    <row r="5766" ht="15.75" customHeight="1"/>
    <row r="5767" ht="15.75" customHeight="1"/>
    <row r="5768" ht="15.75" customHeight="1"/>
    <row r="5769" ht="15.75" customHeight="1"/>
    <row r="5770" ht="15.75" customHeight="1"/>
    <row r="5771" ht="15.75" customHeight="1"/>
    <row r="5772" ht="15.75" customHeight="1"/>
    <row r="5773" ht="15.75" customHeight="1"/>
    <row r="5774" ht="15.75" customHeight="1"/>
    <row r="5775" ht="15.75" customHeight="1"/>
    <row r="5776" ht="15.75" customHeight="1"/>
    <row r="5777" ht="15.75" customHeight="1"/>
    <row r="5778" ht="15.75" customHeight="1"/>
    <row r="5779" ht="15.75" customHeight="1"/>
    <row r="5780" ht="15.75" customHeight="1"/>
    <row r="5781" ht="15.75" customHeight="1"/>
    <row r="5782" ht="15.75" customHeight="1"/>
    <row r="5783" ht="15.75" customHeight="1"/>
    <row r="5784" ht="15.75" customHeight="1"/>
    <row r="5785" ht="15.75" customHeight="1"/>
    <row r="5786" ht="15.75" customHeight="1"/>
    <row r="5787" ht="15.75" customHeight="1"/>
    <row r="5788" ht="15.75" customHeight="1"/>
    <row r="5789" ht="15.75" customHeight="1"/>
    <row r="5790" ht="15.75" customHeight="1"/>
    <row r="5791" ht="15.75" customHeight="1"/>
    <row r="5792" ht="15.75" customHeight="1"/>
    <row r="5793" ht="15.75" customHeight="1"/>
    <row r="5794" ht="15.75" customHeight="1"/>
    <row r="5795" ht="15.75" customHeight="1"/>
    <row r="5796" ht="15.75" customHeight="1"/>
    <row r="5797" ht="15.75" customHeight="1"/>
    <row r="5798" ht="15.75" customHeight="1"/>
    <row r="5799" ht="15.75" customHeight="1"/>
    <row r="5800" ht="15.75" customHeight="1"/>
    <row r="5801" ht="15.75" customHeight="1"/>
    <row r="5802" ht="15.75" customHeight="1"/>
    <row r="5803" ht="15.75" customHeight="1"/>
    <row r="5804" ht="15.75" customHeight="1"/>
    <row r="5805" ht="15.75" customHeight="1"/>
    <row r="5806" ht="15.75" customHeight="1"/>
    <row r="5807" ht="15.75" customHeight="1"/>
    <row r="5808" ht="15.75" customHeight="1"/>
    <row r="5809" ht="15.75" customHeight="1"/>
    <row r="5810" ht="15.75" customHeight="1"/>
    <row r="5811" ht="15.75" customHeight="1"/>
    <row r="5812" ht="15.75" customHeight="1"/>
    <row r="5813" ht="15.75" customHeight="1"/>
    <row r="5814" ht="15.75" customHeight="1"/>
    <row r="5815" ht="15.75" customHeight="1"/>
    <row r="5816" ht="15.75" customHeight="1"/>
    <row r="5817" ht="15.75" customHeight="1"/>
    <row r="5818" ht="15.75" customHeight="1"/>
    <row r="5819" ht="15.75" customHeight="1"/>
    <row r="5820" ht="15.75" customHeight="1"/>
    <row r="5821" ht="15.75" customHeight="1"/>
    <row r="5822" ht="15.75" customHeight="1"/>
    <row r="5823" ht="15.75" customHeight="1"/>
    <row r="5824" ht="15.75" customHeight="1"/>
    <row r="5825" ht="15.75" customHeight="1"/>
    <row r="5826" ht="15.75" customHeight="1"/>
    <row r="5827" ht="15.75" customHeight="1"/>
    <row r="5828" ht="15.75" customHeight="1"/>
    <row r="5829" ht="15.75" customHeight="1"/>
    <row r="5830" ht="15.75" customHeight="1"/>
    <row r="5831" ht="15.75" customHeight="1"/>
    <row r="5832" ht="15.75" customHeight="1"/>
    <row r="5833" ht="15.75" customHeight="1"/>
    <row r="5834" ht="15.75" customHeight="1"/>
    <row r="5835" ht="15.75" customHeight="1"/>
    <row r="5836" ht="15.75" customHeight="1"/>
    <row r="5837" ht="15.75" customHeight="1"/>
    <row r="5838" ht="15.75" customHeight="1"/>
    <row r="5839" ht="15.75" customHeight="1"/>
    <row r="5840" ht="15.75" customHeight="1"/>
    <row r="5841" ht="15.75" customHeight="1"/>
    <row r="5842" ht="15.75" customHeight="1"/>
    <row r="5843" ht="15.75" customHeight="1"/>
    <row r="5844" ht="15.75" customHeight="1"/>
    <row r="5845" ht="15.75" customHeight="1"/>
    <row r="5846" ht="15.75" customHeight="1"/>
    <row r="5847" ht="15.75" customHeight="1"/>
    <row r="5848" ht="15.75" customHeight="1"/>
    <row r="5849" ht="15.75" customHeight="1"/>
    <row r="5850" ht="15.75" customHeight="1"/>
    <row r="5851" ht="15.75" customHeight="1"/>
    <row r="5852" ht="15.75" customHeight="1"/>
    <row r="5853" ht="15.75" customHeight="1"/>
    <row r="5854" ht="15.75" customHeight="1"/>
    <row r="5855" ht="15.75" customHeight="1"/>
    <row r="5856" ht="15.75" customHeight="1"/>
    <row r="5857" ht="15.75" customHeight="1"/>
    <row r="5858" ht="15.75" customHeight="1"/>
    <row r="5859" ht="15.75" customHeight="1"/>
    <row r="5860" ht="15.75" customHeight="1"/>
    <row r="5861" ht="15.75" customHeight="1"/>
    <row r="5862" ht="15.75" customHeight="1"/>
    <row r="5863" ht="15.75" customHeight="1"/>
    <row r="5864" ht="15.75" customHeight="1"/>
    <row r="5865" ht="15.75" customHeight="1"/>
    <row r="5866" ht="15.75" customHeight="1"/>
    <row r="5867" ht="15.75" customHeight="1"/>
    <row r="5868" ht="15.75" customHeight="1"/>
    <row r="5869" ht="15.75" customHeight="1"/>
    <row r="5870" ht="15.75" customHeight="1"/>
    <row r="5871" ht="15.75" customHeight="1"/>
    <row r="5872" ht="15.75" customHeight="1"/>
    <row r="5873" ht="15.75" customHeight="1"/>
    <row r="5874" ht="15.75" customHeight="1"/>
    <row r="5875" ht="15.75" customHeight="1"/>
    <row r="5876" ht="15.75" customHeight="1"/>
    <row r="5877" ht="15.75" customHeight="1"/>
    <row r="5878" ht="15.75" customHeight="1"/>
    <row r="5879" ht="15.75" customHeight="1"/>
    <row r="5880" ht="15.75" customHeight="1"/>
    <row r="5881" ht="15.75" customHeight="1"/>
    <row r="5882" ht="15.75" customHeight="1"/>
    <row r="5883" ht="15.75" customHeight="1"/>
    <row r="5884" ht="15.75" customHeight="1"/>
    <row r="5885" ht="15.75" customHeight="1"/>
    <row r="5886" ht="15.75" customHeight="1"/>
    <row r="5887" ht="15.75" customHeight="1"/>
    <row r="5888" ht="15.75" customHeight="1"/>
    <row r="5889" ht="15.75" customHeight="1"/>
    <row r="5890" ht="15.75" customHeight="1"/>
    <row r="5891" ht="15.75" customHeight="1"/>
    <row r="5892" ht="15.75" customHeight="1"/>
    <row r="5893" ht="15.75" customHeight="1"/>
    <row r="5894" ht="15.75" customHeight="1"/>
    <row r="5895" ht="15.75" customHeight="1"/>
    <row r="5896" ht="15.75" customHeight="1"/>
    <row r="5897" ht="15.75" customHeight="1"/>
    <row r="5898" ht="15.75" customHeight="1"/>
    <row r="5899" ht="15.75" customHeight="1"/>
    <row r="5900" ht="15.75" customHeight="1"/>
    <row r="5901" ht="15.75" customHeight="1"/>
    <row r="5902" ht="15.75" customHeight="1"/>
    <row r="5903" ht="15.75" customHeight="1"/>
    <row r="5904" ht="15.75" customHeight="1"/>
    <row r="5905" ht="15.75" customHeight="1"/>
    <row r="5906" ht="15.75" customHeight="1"/>
    <row r="5907" ht="15.75" customHeight="1"/>
    <row r="5908" ht="15.75" customHeight="1"/>
    <row r="5909" ht="15.75" customHeight="1"/>
    <row r="5910" ht="15.75" customHeight="1"/>
    <row r="5911" ht="15.75" customHeight="1"/>
    <row r="5912" ht="15.75" customHeight="1"/>
    <row r="5913" ht="15.75" customHeight="1"/>
    <row r="5914" ht="15.75" customHeight="1"/>
    <row r="5915" ht="15.75" customHeight="1"/>
    <row r="5916" ht="15.75" customHeight="1"/>
    <row r="5917" ht="15.75" customHeight="1"/>
    <row r="5918" ht="15.75" customHeight="1"/>
    <row r="5919" ht="15.75" customHeight="1"/>
    <row r="5920" ht="15.75" customHeight="1"/>
    <row r="5921" ht="15.75" customHeight="1"/>
    <row r="5922" ht="15.75" customHeight="1"/>
    <row r="5923" ht="15.75" customHeight="1"/>
    <row r="5924" ht="15.75" customHeight="1"/>
    <row r="5925" ht="15.75" customHeight="1"/>
    <row r="5926" ht="15.75" customHeight="1"/>
    <row r="5927" ht="15.75" customHeight="1"/>
    <row r="5928" ht="15.75" customHeight="1"/>
    <row r="5929" ht="15.75" customHeight="1"/>
    <row r="5930" ht="15.75" customHeight="1"/>
    <row r="5931" ht="15.75" customHeight="1"/>
    <row r="5932" ht="15.75" customHeight="1"/>
    <row r="5933" ht="15.75" customHeight="1"/>
    <row r="5934" ht="15.75" customHeight="1"/>
    <row r="5935" ht="15.75" customHeight="1"/>
    <row r="5936" ht="15.75" customHeight="1"/>
    <row r="5937" ht="15.75" customHeight="1"/>
    <row r="5938" ht="15.75" customHeight="1"/>
    <row r="5939" ht="15.75" customHeight="1"/>
    <row r="5940" ht="15.75" customHeight="1"/>
    <row r="5941" ht="15.75" customHeight="1"/>
    <row r="5942" ht="15.75" customHeight="1"/>
    <row r="5943" ht="15.75" customHeight="1"/>
    <row r="5944" ht="15.75" customHeight="1"/>
    <row r="5945" ht="15.75" customHeight="1"/>
    <row r="5946" ht="15.75" customHeight="1"/>
    <row r="5947" ht="15.75" customHeight="1"/>
    <row r="5948" ht="15.75" customHeight="1"/>
    <row r="5949" ht="15.75" customHeight="1"/>
    <row r="5950" ht="15.75" customHeight="1"/>
    <row r="5951" ht="15.75" customHeight="1"/>
    <row r="5952" ht="15.75" customHeight="1"/>
    <row r="5953" ht="15.75" customHeight="1"/>
    <row r="5954" ht="15.75" customHeight="1"/>
    <row r="5955" ht="15.75" customHeight="1"/>
    <row r="5956" ht="15.75" customHeight="1"/>
    <row r="5957" ht="15.75" customHeight="1"/>
    <row r="5958" ht="15.75" customHeight="1"/>
    <row r="5959" ht="15.75" customHeight="1"/>
    <row r="5960" ht="15.75" customHeight="1"/>
    <row r="5961" ht="15.75" customHeight="1"/>
    <row r="5962" ht="15.75" customHeight="1"/>
    <row r="5963" ht="15.75" customHeight="1"/>
    <row r="5964" ht="15.75" customHeight="1"/>
    <row r="5965" ht="15.75" customHeight="1"/>
    <row r="5966" ht="15.75" customHeight="1"/>
    <row r="5967" ht="15.75" customHeight="1"/>
    <row r="5968" ht="15.75" customHeight="1"/>
    <row r="5969" ht="15.75" customHeight="1"/>
    <row r="5970" ht="15.75" customHeight="1"/>
    <row r="5971" ht="15.75" customHeight="1"/>
    <row r="5972" ht="15.75" customHeight="1"/>
    <row r="5973" ht="15.75" customHeight="1"/>
    <row r="5974" ht="15.75" customHeight="1"/>
    <row r="5975" ht="15.75" customHeight="1"/>
    <row r="5976" ht="15.75" customHeight="1"/>
    <row r="5977" ht="15.75" customHeight="1"/>
    <row r="5978" ht="15.75" customHeight="1"/>
    <row r="5979" ht="15.75" customHeight="1"/>
    <row r="5980" ht="15.75" customHeight="1"/>
    <row r="5981" ht="15.75" customHeight="1"/>
    <row r="5982" ht="15.75" customHeight="1"/>
    <row r="5983" ht="15.75" customHeight="1"/>
    <row r="5984" ht="15.75" customHeight="1"/>
    <row r="5985" ht="15.75" customHeight="1"/>
    <row r="5986" ht="15.75" customHeight="1"/>
    <row r="5987" ht="15.75" customHeight="1"/>
    <row r="5988" ht="15.75" customHeight="1"/>
    <row r="5989" ht="15.75" customHeight="1"/>
    <row r="5990" ht="15.75" customHeight="1"/>
    <row r="5991" ht="15.75" customHeight="1"/>
    <row r="5992" ht="15.75" customHeight="1"/>
    <row r="5993" ht="15.75" customHeight="1"/>
    <row r="5994" ht="15.75" customHeight="1"/>
    <row r="5995" ht="15.75" customHeight="1"/>
    <row r="5996" ht="15.75" customHeight="1"/>
    <row r="5997" ht="15.75" customHeight="1"/>
    <row r="5998" ht="15.75" customHeight="1"/>
    <row r="5999" ht="15.75" customHeight="1"/>
    <row r="6000" ht="15.75" customHeight="1"/>
    <row r="6001" ht="15.75" customHeight="1"/>
    <row r="6002" ht="15.75" customHeight="1"/>
    <row r="6003" ht="15.75" customHeight="1"/>
    <row r="6004" ht="15.75" customHeight="1"/>
    <row r="6005" ht="15.75" customHeight="1"/>
    <row r="6006" ht="15.75" customHeight="1"/>
    <row r="6007" ht="15.75" customHeight="1"/>
    <row r="6008" ht="15.75" customHeight="1"/>
    <row r="6009" ht="15.75" customHeight="1"/>
    <row r="6010" ht="15.75" customHeight="1"/>
    <row r="6011" ht="15.75" customHeight="1"/>
    <row r="6012" ht="15.75" customHeight="1"/>
    <row r="6013" ht="15.75" customHeight="1"/>
    <row r="6014" ht="15.75" customHeight="1"/>
    <row r="6015" ht="15.75" customHeight="1"/>
    <row r="6016" ht="15.75" customHeight="1"/>
    <row r="6017" ht="15.75" customHeight="1"/>
    <row r="6018" ht="15.75" customHeight="1"/>
    <row r="6019" ht="15.75" customHeight="1"/>
    <row r="6020" ht="15.75" customHeight="1"/>
    <row r="6021" ht="15.75" customHeight="1"/>
    <row r="6022" ht="15.75" customHeight="1"/>
    <row r="6023" ht="15.75" customHeight="1"/>
    <row r="6024" ht="15.75" customHeight="1"/>
    <row r="6025" ht="15.75" customHeight="1"/>
    <row r="6026" ht="15.75" customHeight="1"/>
    <row r="6027" ht="15.75" customHeight="1"/>
    <row r="6028" ht="15.75" customHeight="1"/>
    <row r="6029" ht="15.75" customHeight="1"/>
    <row r="6030" ht="15.75" customHeight="1"/>
    <row r="6031" ht="15.75" customHeight="1"/>
    <row r="6032" ht="15.75" customHeight="1"/>
    <row r="6033" ht="15.75" customHeight="1"/>
    <row r="6034" ht="15.75" customHeight="1"/>
    <row r="6035" ht="15.75" customHeight="1"/>
    <row r="6036" ht="15.75" customHeight="1"/>
    <row r="6037" ht="15.75" customHeight="1"/>
    <row r="6038" ht="15.75" customHeight="1"/>
    <row r="6039" ht="15.75" customHeight="1"/>
    <row r="6040" ht="15.75" customHeight="1"/>
    <row r="6041" ht="15.75" customHeight="1"/>
    <row r="6042" ht="15.75" customHeight="1"/>
    <row r="6043" ht="15.75" customHeight="1"/>
    <row r="6044" ht="15.75" customHeight="1"/>
    <row r="6045" ht="15.75" customHeight="1"/>
    <row r="6046" ht="15.75" customHeight="1"/>
    <row r="6047" ht="15.75" customHeight="1"/>
    <row r="6048" ht="15.75" customHeight="1"/>
    <row r="6049" ht="15.75" customHeight="1"/>
    <row r="6050" ht="15.75" customHeight="1"/>
    <row r="6051" ht="15.75" customHeight="1"/>
    <row r="6052" ht="15.75" customHeight="1"/>
    <row r="6053" ht="15.75" customHeight="1"/>
    <row r="6054" ht="15.75" customHeight="1"/>
    <row r="6055" ht="15.75" customHeight="1"/>
    <row r="6056" ht="15.75" customHeight="1"/>
    <row r="6057" ht="15.75" customHeight="1"/>
    <row r="6058" ht="15.75" customHeight="1"/>
    <row r="6059" ht="15.75" customHeight="1"/>
    <row r="6060" ht="15.75" customHeight="1"/>
    <row r="6061" ht="15.75" customHeight="1"/>
    <row r="6062" ht="15.75" customHeight="1"/>
    <row r="6063" ht="15.75" customHeight="1"/>
    <row r="6064" ht="15.75" customHeight="1"/>
    <row r="6065" ht="15.75" customHeight="1"/>
    <row r="6066" ht="15.75" customHeight="1"/>
    <row r="6067" ht="15.75" customHeight="1"/>
    <row r="6068" ht="15.75" customHeight="1"/>
    <row r="6069" ht="15.75" customHeight="1"/>
    <row r="6070" ht="15.75" customHeight="1"/>
    <row r="6071" ht="15.75" customHeight="1"/>
    <row r="6072" ht="15.75" customHeight="1"/>
    <row r="6073" ht="15.75" customHeight="1"/>
    <row r="6074" ht="15.75" customHeight="1"/>
    <row r="6075" ht="15.75" customHeight="1"/>
    <row r="6076" ht="15.75" customHeight="1"/>
    <row r="6077" ht="15.75" customHeight="1"/>
    <row r="6078" ht="15.75" customHeight="1"/>
    <row r="6079" ht="15.75" customHeight="1"/>
    <row r="6080" ht="15.75" customHeight="1"/>
    <row r="6081" ht="15.75" customHeight="1"/>
    <row r="6082" ht="15.75" customHeight="1"/>
    <row r="6083" ht="15.75" customHeight="1"/>
    <row r="6084" ht="15.75" customHeight="1"/>
    <row r="6085" ht="15.75" customHeight="1"/>
    <row r="6086" ht="15.75" customHeight="1"/>
    <row r="6087" ht="15.75" customHeight="1"/>
    <row r="6088" ht="15.75" customHeight="1"/>
    <row r="6089" ht="15.75" customHeight="1"/>
    <row r="6090" ht="15.75" customHeight="1"/>
    <row r="6091" ht="15.75" customHeight="1"/>
    <row r="6092" ht="15.75" customHeight="1"/>
    <row r="6093" ht="15.75" customHeight="1"/>
    <row r="6094" ht="15.75" customHeight="1"/>
    <row r="6095" ht="15.75" customHeight="1"/>
    <row r="6096" ht="15.75" customHeight="1"/>
    <row r="6097" ht="15.75" customHeight="1"/>
    <row r="6098" ht="15.75" customHeight="1"/>
    <row r="6099" ht="15.75" customHeight="1"/>
    <row r="6100" ht="15.75" customHeight="1"/>
    <row r="6101" ht="15.75" customHeight="1"/>
    <row r="6102" ht="15.75" customHeight="1"/>
    <row r="6103" ht="15.75" customHeight="1"/>
    <row r="6104" ht="15.75" customHeight="1"/>
    <row r="6105" ht="15.75" customHeight="1"/>
    <row r="6106" ht="15.75" customHeight="1"/>
    <row r="6107" ht="15.75" customHeight="1"/>
    <row r="6108" ht="15.75" customHeight="1"/>
    <row r="6109" ht="15.75" customHeight="1"/>
    <row r="6110" ht="15.75" customHeight="1"/>
    <row r="6111" ht="15.75" customHeight="1"/>
    <row r="6112" ht="15.75" customHeight="1"/>
    <row r="6113" ht="15.75" customHeight="1"/>
    <row r="6114" ht="15.75" customHeight="1"/>
    <row r="6115" ht="15.75" customHeight="1"/>
    <row r="6116" ht="15.75" customHeight="1"/>
    <row r="6117" ht="15.75" customHeight="1"/>
    <row r="6118" ht="15.75" customHeight="1"/>
    <row r="6119" ht="15.75" customHeight="1"/>
    <row r="6120" ht="15.75" customHeight="1"/>
    <row r="6121" ht="15.75" customHeight="1"/>
    <row r="6122" ht="15.75" customHeight="1"/>
    <row r="6123" ht="15.75" customHeight="1"/>
    <row r="6124" ht="15.75" customHeight="1"/>
    <row r="6125" ht="15.75" customHeight="1"/>
    <row r="6126" ht="15.75" customHeight="1"/>
    <row r="6127" ht="15.75" customHeight="1"/>
    <row r="6128" ht="15.75" customHeight="1"/>
    <row r="6129" ht="15.75" customHeight="1"/>
    <row r="6130" ht="15.75" customHeight="1"/>
    <row r="6131" ht="15.75" customHeight="1"/>
    <row r="6132" ht="15.75" customHeight="1"/>
    <row r="6133" ht="15.75" customHeight="1"/>
    <row r="6134" ht="15.75" customHeight="1"/>
    <row r="6135" ht="15.75" customHeight="1"/>
    <row r="6136" ht="15.75" customHeight="1"/>
    <row r="6137" ht="15.75" customHeight="1"/>
    <row r="6138" ht="15.75" customHeight="1"/>
    <row r="6139" ht="15.75" customHeight="1"/>
    <row r="6140" ht="15.75" customHeight="1"/>
    <row r="6141" ht="15.75" customHeight="1"/>
    <row r="6142" ht="15.75" customHeight="1"/>
    <row r="6143" ht="15.75" customHeight="1"/>
    <row r="6144" ht="15.75" customHeight="1"/>
    <row r="6145" ht="15.75" customHeight="1"/>
    <row r="6146" ht="15.75" customHeight="1"/>
    <row r="6147" ht="15.75" customHeight="1"/>
    <row r="6148" ht="15.75" customHeight="1"/>
    <row r="6149" ht="15.75" customHeight="1"/>
    <row r="6150" ht="15.75" customHeight="1"/>
    <row r="6151" ht="15.75" customHeight="1"/>
    <row r="6152" ht="15.75" customHeight="1"/>
    <row r="6153" ht="15.75" customHeight="1"/>
    <row r="6154" ht="15.75" customHeight="1"/>
    <row r="6155" ht="15.75" customHeight="1"/>
    <row r="6156" ht="15.75" customHeight="1"/>
    <row r="6157" ht="15.75" customHeight="1"/>
    <row r="6158" ht="15.75" customHeight="1"/>
    <row r="6159" ht="15.75" customHeight="1"/>
    <row r="6160" ht="15.75" customHeight="1"/>
    <row r="6161" ht="15.75" customHeight="1"/>
    <row r="6162" ht="15.75" customHeight="1"/>
    <row r="6163" ht="15.75" customHeight="1"/>
    <row r="6164" ht="15.75" customHeight="1"/>
    <row r="6165" ht="15.75" customHeight="1"/>
    <row r="6166" ht="15.75" customHeight="1"/>
    <row r="6167" ht="15.75" customHeight="1"/>
    <row r="6168" ht="15.75" customHeight="1"/>
    <row r="6169" ht="15.75" customHeight="1"/>
    <row r="6170" ht="15.75" customHeight="1"/>
    <row r="6171" ht="15.75" customHeight="1"/>
    <row r="6172" ht="15.75" customHeight="1"/>
    <row r="6173" ht="15.75" customHeight="1"/>
    <row r="6174" ht="15.75" customHeight="1"/>
    <row r="6175" ht="15.75" customHeight="1"/>
    <row r="6176" ht="15.75" customHeight="1"/>
    <row r="6177" ht="15.75" customHeight="1"/>
    <row r="6178" ht="15.75" customHeight="1"/>
    <row r="6179" ht="15.75" customHeight="1"/>
    <row r="6180" ht="15.75" customHeight="1"/>
    <row r="6181" ht="15.75" customHeight="1"/>
    <row r="6182" ht="15.75" customHeight="1"/>
    <row r="6183" ht="15.75" customHeight="1"/>
    <row r="6184" ht="15.75" customHeight="1"/>
    <row r="6185" ht="15.75" customHeight="1"/>
    <row r="6186" ht="15.75" customHeight="1"/>
    <row r="6187" ht="15.75" customHeight="1"/>
    <row r="6188" ht="15.75" customHeight="1"/>
    <row r="6189" ht="15.75" customHeight="1"/>
    <row r="6190" ht="15.75" customHeight="1"/>
    <row r="6191" ht="15.75" customHeight="1"/>
    <row r="6192" ht="15.75" customHeight="1"/>
    <row r="6193" ht="15.75" customHeight="1"/>
    <row r="6194" ht="15.75" customHeight="1"/>
    <row r="6195" ht="15.75" customHeight="1"/>
    <row r="6196" ht="15.75" customHeight="1"/>
    <row r="6197" ht="15.75" customHeight="1"/>
    <row r="6198" ht="15.75" customHeight="1"/>
    <row r="6199" ht="15.75" customHeight="1"/>
    <row r="6200" ht="15.75" customHeight="1"/>
    <row r="6201" ht="15.75" customHeight="1"/>
    <row r="6202" ht="15.75" customHeight="1"/>
    <row r="6203" ht="15.75" customHeight="1"/>
    <row r="6204" ht="15.75" customHeight="1"/>
    <row r="6205" ht="15.75" customHeight="1"/>
    <row r="6206" ht="15.75" customHeight="1"/>
    <row r="6207" ht="15.75" customHeight="1"/>
    <row r="6208" ht="15.75" customHeight="1"/>
    <row r="6209" ht="15.75" customHeight="1"/>
    <row r="6210" ht="15.75" customHeight="1"/>
    <row r="6211" ht="15.75" customHeight="1"/>
    <row r="6212" ht="15.75" customHeight="1"/>
    <row r="6213" ht="15.75" customHeight="1"/>
    <row r="6214" ht="15.75" customHeight="1"/>
    <row r="6215" ht="15.75" customHeight="1"/>
    <row r="6216" ht="15.75" customHeight="1"/>
    <row r="6217" ht="15.75" customHeight="1"/>
    <row r="6218" ht="15.75" customHeight="1"/>
    <row r="6219" ht="15.75" customHeight="1"/>
    <row r="6220" ht="15.75" customHeight="1"/>
    <row r="6221" ht="15.75" customHeight="1"/>
    <row r="6222" ht="15.75" customHeight="1"/>
    <row r="6223" ht="15.75" customHeight="1"/>
    <row r="6224" ht="15.75" customHeight="1"/>
    <row r="6225" ht="15.75" customHeight="1"/>
    <row r="6226" ht="15.75" customHeight="1"/>
    <row r="6227" ht="15.75" customHeight="1"/>
    <row r="6228" ht="15.75" customHeight="1"/>
    <row r="6229" ht="15.75" customHeight="1"/>
    <row r="6230" ht="15.75" customHeight="1"/>
    <row r="6231" ht="15.75" customHeight="1"/>
    <row r="6232" ht="15.75" customHeight="1"/>
    <row r="6233" ht="15.75" customHeight="1"/>
    <row r="6234" ht="15.75" customHeight="1"/>
    <row r="6235" ht="15.75" customHeight="1"/>
    <row r="6236" ht="15.75" customHeight="1"/>
    <row r="6237" ht="15.75" customHeight="1"/>
    <row r="6238" ht="15.75" customHeight="1"/>
    <row r="6239" ht="15.75" customHeight="1"/>
    <row r="6240" ht="15.75" customHeight="1"/>
    <row r="6241" ht="15.75" customHeight="1"/>
    <row r="6242" ht="15.75" customHeight="1"/>
    <row r="6243" ht="15.75" customHeight="1"/>
    <row r="6244" ht="15.75" customHeight="1"/>
    <row r="6245" ht="15.75" customHeight="1"/>
    <row r="6246" ht="15.75" customHeight="1"/>
    <row r="6247" ht="15.75" customHeight="1"/>
    <row r="6248" ht="15.75" customHeight="1"/>
    <row r="6249" ht="15.75" customHeight="1"/>
    <row r="6250" ht="15.75" customHeight="1"/>
    <row r="6251" ht="15.75" customHeight="1"/>
    <row r="6252" ht="15.75" customHeight="1"/>
    <row r="6253" ht="15.75" customHeight="1"/>
    <row r="6254" ht="15.75" customHeight="1"/>
    <row r="6255" ht="15.75" customHeight="1"/>
    <row r="6256" ht="15.75" customHeight="1"/>
    <row r="6257" ht="15.75" customHeight="1"/>
    <row r="6258" ht="15.75" customHeight="1"/>
    <row r="6259" ht="15.75" customHeight="1"/>
    <row r="6260" ht="15.75" customHeight="1"/>
    <row r="6261" ht="15.75" customHeight="1"/>
    <row r="6262" ht="15.75" customHeight="1"/>
    <row r="6263" ht="15.75" customHeight="1"/>
    <row r="6264" ht="15.75" customHeight="1"/>
    <row r="6265" ht="15.75" customHeight="1"/>
    <row r="6266" ht="15.75" customHeight="1"/>
    <row r="6267" ht="15.75" customHeight="1"/>
    <row r="6268" ht="15.75" customHeight="1"/>
    <row r="6269" ht="15.75" customHeight="1"/>
    <row r="6270" ht="15.75" customHeight="1"/>
    <row r="6271" ht="15.75" customHeight="1"/>
    <row r="6272" ht="15.75" customHeight="1"/>
    <row r="6273" ht="15.75" customHeight="1"/>
    <row r="6274" ht="15.75" customHeight="1"/>
    <row r="6275" ht="15.75" customHeight="1"/>
    <row r="6276" ht="15.75" customHeight="1"/>
    <row r="6277" ht="15.75" customHeight="1"/>
    <row r="6278" ht="15.75" customHeight="1"/>
    <row r="6279" ht="15.75" customHeight="1"/>
    <row r="6280" ht="15.75" customHeight="1"/>
    <row r="6281" ht="15.75" customHeight="1"/>
    <row r="6282" ht="15.75" customHeight="1"/>
    <row r="6283" ht="15.75" customHeight="1"/>
    <row r="6284" ht="15.75" customHeight="1"/>
    <row r="6285" ht="15.75" customHeight="1"/>
    <row r="6286" ht="15.75" customHeight="1"/>
    <row r="6287" ht="15.75" customHeight="1"/>
    <row r="6288" ht="15.75" customHeight="1"/>
    <row r="6289" ht="15.75" customHeight="1"/>
    <row r="6290" ht="15.75" customHeight="1"/>
    <row r="6291" ht="15.75" customHeight="1"/>
    <row r="6292" ht="15.75" customHeight="1"/>
    <row r="6293" ht="15.75" customHeight="1"/>
    <row r="6294" ht="15.75" customHeight="1"/>
    <row r="6295" ht="15.75" customHeight="1"/>
    <row r="6296" ht="15.75" customHeight="1"/>
    <row r="6297" ht="15.75" customHeight="1"/>
    <row r="6298" ht="15.75" customHeight="1"/>
    <row r="6299" ht="15.75" customHeight="1"/>
    <row r="6300" ht="15.75" customHeight="1"/>
    <row r="6301" ht="15.75" customHeight="1"/>
    <row r="6302" ht="15.75" customHeight="1"/>
    <row r="6303" ht="15.75" customHeight="1"/>
    <row r="6304" ht="15.75" customHeight="1"/>
    <row r="6305" ht="15.75" customHeight="1"/>
    <row r="6306" ht="15.75" customHeight="1"/>
    <row r="6307" ht="15.75" customHeight="1"/>
    <row r="6308" ht="15.75" customHeight="1"/>
    <row r="6309" ht="15.75" customHeight="1"/>
    <row r="6310" ht="15.75" customHeight="1"/>
    <row r="6311" ht="15.75" customHeight="1"/>
    <row r="6312" ht="15.75" customHeight="1"/>
    <row r="6313" ht="15.75" customHeight="1"/>
    <row r="6314" ht="15.75" customHeight="1"/>
    <row r="6315" ht="15.75" customHeight="1"/>
    <row r="6316" ht="15.75" customHeight="1"/>
    <row r="6317" ht="15.75" customHeight="1"/>
    <row r="6318" ht="15.75" customHeight="1"/>
    <row r="6319" ht="15.75" customHeight="1"/>
    <row r="6320" ht="15.75" customHeight="1"/>
    <row r="6321" ht="15.75" customHeight="1"/>
    <row r="6322" ht="15.75" customHeight="1"/>
    <row r="6323" ht="15.75" customHeight="1"/>
    <row r="6324" ht="15.75" customHeight="1"/>
    <row r="6325" ht="15.75" customHeight="1"/>
    <row r="6326" ht="15.75" customHeight="1"/>
    <row r="6327" ht="15.75" customHeight="1"/>
    <row r="6328" ht="15.75" customHeight="1"/>
    <row r="6329" ht="15.75" customHeight="1"/>
    <row r="6330" ht="15.75" customHeight="1"/>
    <row r="6331" ht="15.75" customHeight="1"/>
    <row r="6332" ht="15.75" customHeight="1"/>
    <row r="6333" ht="15.75" customHeight="1"/>
    <row r="6334" ht="15.75" customHeight="1"/>
    <row r="6335" ht="15.75" customHeight="1"/>
    <row r="6336" ht="15.75" customHeight="1"/>
    <row r="6337" ht="15.75" customHeight="1"/>
    <row r="6338" ht="15.75" customHeight="1"/>
    <row r="6339" ht="15.75" customHeight="1"/>
    <row r="6340" ht="15.75" customHeight="1"/>
    <row r="6341" ht="15.75" customHeight="1"/>
    <row r="6342" ht="15.75" customHeight="1"/>
    <row r="6343" ht="15.75" customHeight="1"/>
    <row r="6344" ht="15.75" customHeight="1"/>
    <row r="6345" ht="15.75" customHeight="1"/>
    <row r="6346" ht="15.75" customHeight="1"/>
    <row r="6347" ht="15.75" customHeight="1"/>
    <row r="6348" ht="15.75" customHeight="1"/>
    <row r="6349" ht="15.75" customHeight="1"/>
    <row r="6350" ht="15.75" customHeight="1"/>
    <row r="6351" ht="15.75" customHeight="1"/>
    <row r="6352" ht="15.75" customHeight="1"/>
    <row r="6353" ht="15.75" customHeight="1"/>
    <row r="6354" ht="15.75" customHeight="1"/>
    <row r="6355" ht="15.75" customHeight="1"/>
    <row r="6356" ht="15.75" customHeight="1"/>
    <row r="6357" ht="15.75" customHeight="1"/>
    <row r="6358" ht="15.75" customHeight="1"/>
    <row r="6359" ht="15.75" customHeight="1"/>
    <row r="6360" ht="15.75" customHeight="1"/>
    <row r="6361" ht="15.75" customHeight="1"/>
    <row r="6362" ht="15.75" customHeight="1"/>
    <row r="6363" ht="15.75" customHeight="1"/>
    <row r="6364" ht="15.75" customHeight="1"/>
    <row r="6365" ht="15.75" customHeight="1"/>
    <row r="6366" ht="15.75" customHeight="1"/>
    <row r="6367" ht="15.75" customHeight="1"/>
    <row r="6368" ht="15.75" customHeight="1"/>
    <row r="6369" ht="15.75" customHeight="1"/>
    <row r="6370" ht="15.75" customHeight="1"/>
    <row r="6371" ht="15.75" customHeight="1"/>
    <row r="6372" ht="15.75" customHeight="1"/>
    <row r="6373" ht="15.75" customHeight="1"/>
    <row r="6374" ht="15.75" customHeight="1"/>
    <row r="6375" ht="15.75" customHeight="1"/>
    <row r="6376" ht="15.75" customHeight="1"/>
    <row r="6377" ht="15.75" customHeight="1"/>
    <row r="6378" ht="15.75" customHeight="1"/>
    <row r="6379" ht="15.75" customHeight="1"/>
    <row r="6380" ht="15.75" customHeight="1"/>
    <row r="6381" ht="15.75" customHeight="1"/>
    <row r="6382" ht="15.75" customHeight="1"/>
    <row r="6383" ht="15.75" customHeight="1"/>
    <row r="6384" ht="15.75" customHeight="1"/>
    <row r="6385" ht="15.75" customHeight="1"/>
    <row r="6386" ht="15.75" customHeight="1"/>
    <row r="6387" ht="15.75" customHeight="1"/>
    <row r="6388" ht="15.75" customHeight="1"/>
    <row r="6389" ht="15.75" customHeight="1"/>
    <row r="6390" ht="15.75" customHeight="1"/>
    <row r="6391" ht="15.75" customHeight="1"/>
    <row r="6392" ht="15.75" customHeight="1"/>
    <row r="6393" ht="15.75" customHeight="1"/>
    <row r="6394" ht="15.75" customHeight="1"/>
    <row r="6395" ht="15.75" customHeight="1"/>
    <row r="6396" ht="15.75" customHeight="1"/>
    <row r="6397" ht="15.75" customHeight="1"/>
    <row r="6398" ht="15.75" customHeight="1"/>
    <row r="6399" ht="15.75" customHeight="1"/>
    <row r="6400" ht="15.75" customHeight="1"/>
    <row r="6401" ht="15.75" customHeight="1"/>
    <row r="6402" ht="15.75" customHeight="1"/>
    <row r="6403" ht="15.75" customHeight="1"/>
    <row r="6404" ht="15.75" customHeight="1"/>
    <row r="6405" ht="15.75" customHeight="1"/>
    <row r="6406" ht="15.75" customHeight="1"/>
    <row r="6407" ht="15.75" customHeight="1"/>
    <row r="6408" ht="15.75" customHeight="1"/>
    <row r="6409" ht="15.75" customHeight="1"/>
    <row r="6410" ht="15.75" customHeight="1"/>
    <row r="6411" ht="15.75" customHeight="1"/>
    <row r="6412" ht="15.75" customHeight="1"/>
    <row r="6413" ht="15.75" customHeight="1"/>
    <row r="6414" ht="15.75" customHeight="1"/>
    <row r="6415" ht="15.75" customHeight="1"/>
    <row r="6416" ht="15.75" customHeight="1"/>
    <row r="6417" ht="15.75" customHeight="1"/>
    <row r="6418" ht="15.75" customHeight="1"/>
    <row r="6419" ht="15.75" customHeight="1"/>
    <row r="6420" ht="15.75" customHeight="1"/>
    <row r="6421" ht="15.75" customHeight="1"/>
    <row r="6422" ht="15.75" customHeight="1"/>
    <row r="6423" ht="15.75" customHeight="1"/>
    <row r="6424" ht="15.75" customHeight="1"/>
    <row r="6425" ht="15.75" customHeight="1"/>
    <row r="6426" ht="15.75" customHeight="1"/>
    <row r="6427" ht="15.75" customHeight="1"/>
    <row r="6428" ht="15.75" customHeight="1"/>
    <row r="6429" ht="15.75" customHeight="1"/>
    <row r="6430" ht="15.75" customHeight="1"/>
    <row r="6431" ht="15.75" customHeight="1"/>
    <row r="6432" ht="15.75" customHeight="1"/>
    <row r="6433" ht="15.75" customHeight="1"/>
    <row r="6434" ht="15.75" customHeight="1"/>
    <row r="6435" ht="15.75" customHeight="1"/>
    <row r="6436" ht="15.75" customHeight="1"/>
    <row r="6437" ht="15.75" customHeight="1"/>
    <row r="6438" ht="15.75" customHeight="1"/>
    <row r="6439" ht="15.75" customHeight="1"/>
    <row r="6440" ht="15.75" customHeight="1"/>
    <row r="6441" ht="15.75" customHeight="1"/>
    <row r="6442" ht="15.75" customHeight="1"/>
    <row r="6443" ht="15.75" customHeight="1"/>
    <row r="6444" ht="15.75" customHeight="1"/>
    <row r="6445" ht="15.75" customHeight="1"/>
    <row r="6446" ht="15.75" customHeight="1"/>
    <row r="6447" ht="15.75" customHeight="1"/>
    <row r="6448" ht="15.75" customHeight="1"/>
    <row r="6449" ht="15.75" customHeight="1"/>
    <row r="6450" ht="15.75" customHeight="1"/>
    <row r="6451" ht="15.75" customHeight="1"/>
    <row r="6452" ht="15.75" customHeight="1"/>
    <row r="6453" ht="15.75" customHeight="1"/>
    <row r="6454" ht="15.75" customHeight="1"/>
    <row r="6455" ht="15.75" customHeight="1"/>
    <row r="6456" ht="15.75" customHeight="1"/>
    <row r="6457" ht="15.75" customHeight="1"/>
    <row r="6458" ht="15.75" customHeight="1"/>
    <row r="6459" ht="15.75" customHeight="1"/>
    <row r="6460" ht="15.75" customHeight="1"/>
    <row r="6461" ht="15.75" customHeight="1"/>
    <row r="6462" ht="15.75" customHeight="1"/>
    <row r="6463" ht="15.75" customHeight="1"/>
    <row r="6464" ht="15.75" customHeight="1"/>
    <row r="6465" ht="15.75" customHeight="1"/>
    <row r="6466" ht="15.75" customHeight="1"/>
    <row r="6467" ht="15.75" customHeight="1"/>
    <row r="6468" ht="15.75" customHeight="1"/>
    <row r="6469" ht="15.75" customHeight="1"/>
    <row r="6470" ht="15.75" customHeight="1"/>
    <row r="6471" ht="15.75" customHeight="1"/>
    <row r="6472" ht="15.75" customHeight="1"/>
    <row r="6473" ht="15.75" customHeight="1"/>
    <row r="6474" ht="15.75" customHeight="1"/>
    <row r="6475" ht="15.75" customHeight="1"/>
    <row r="6476" ht="15.75" customHeight="1"/>
    <row r="6477" ht="15.75" customHeight="1"/>
    <row r="6478" ht="15.75" customHeight="1"/>
    <row r="6479" ht="15.75" customHeight="1"/>
    <row r="6480" ht="15.75" customHeight="1"/>
    <row r="6481" ht="15.75" customHeight="1"/>
    <row r="6482" ht="15.75" customHeight="1"/>
    <row r="6483" ht="15.75" customHeight="1"/>
    <row r="6484" ht="15.75" customHeight="1"/>
    <row r="6485" ht="15.75" customHeight="1"/>
    <row r="6486" ht="15.75" customHeight="1"/>
    <row r="6487" ht="15.75" customHeight="1"/>
    <row r="6488" ht="15.75" customHeight="1"/>
    <row r="6489" ht="15.75" customHeight="1"/>
    <row r="6490" ht="15.75" customHeight="1"/>
    <row r="6491" ht="15.75" customHeight="1"/>
    <row r="6492" ht="15.75" customHeight="1"/>
    <row r="6493" ht="15.75" customHeight="1"/>
    <row r="6494" ht="15.75" customHeight="1"/>
    <row r="6495" ht="15.75" customHeight="1"/>
    <row r="6496" ht="15.75" customHeight="1"/>
    <row r="6497" ht="15.75" customHeight="1"/>
    <row r="6498" ht="15.75" customHeight="1"/>
    <row r="6499" ht="15.75" customHeight="1"/>
    <row r="6500" ht="15.75" customHeight="1"/>
    <row r="6501" ht="15.75" customHeight="1"/>
    <row r="6502" ht="15.75" customHeight="1"/>
    <row r="6503" ht="15.75" customHeight="1"/>
    <row r="6504" ht="15.75" customHeight="1"/>
    <row r="6505" ht="15.75" customHeight="1"/>
    <row r="6506" ht="15.75" customHeight="1"/>
    <row r="6507" ht="15.75" customHeight="1"/>
    <row r="6508" ht="15.75" customHeight="1"/>
    <row r="6509" ht="15.75" customHeight="1"/>
    <row r="6510" ht="15.75" customHeight="1"/>
    <row r="6511" ht="15.75" customHeight="1"/>
    <row r="6512" ht="15.75" customHeight="1"/>
    <row r="6513" ht="15.75" customHeight="1"/>
    <row r="6514" ht="15.75" customHeight="1"/>
    <row r="6515" ht="15.75" customHeight="1"/>
    <row r="6516" ht="15.75" customHeight="1"/>
    <row r="6517" ht="15.75" customHeight="1"/>
    <row r="6518" ht="15.75" customHeight="1"/>
    <row r="6519" ht="15.75" customHeight="1"/>
    <row r="6520" ht="15.75" customHeight="1"/>
    <row r="6521" ht="15.75" customHeight="1"/>
    <row r="6522" ht="15.75" customHeight="1"/>
    <row r="6523" ht="15.75" customHeight="1"/>
    <row r="6524" ht="15.75" customHeight="1"/>
    <row r="6525" ht="15.75" customHeight="1"/>
    <row r="6526" ht="15.75" customHeight="1"/>
    <row r="6527" ht="15.75" customHeight="1"/>
    <row r="6528" ht="15.75" customHeight="1"/>
    <row r="6529" ht="15.75" customHeight="1"/>
    <row r="6530" ht="15.75" customHeight="1"/>
    <row r="6531" ht="15.75" customHeight="1"/>
    <row r="6532" ht="15.75" customHeight="1"/>
    <row r="6533" ht="15.75" customHeight="1"/>
    <row r="6534" ht="15.75" customHeight="1"/>
    <row r="6535" ht="15.75" customHeight="1"/>
    <row r="6536" ht="15.75" customHeight="1"/>
    <row r="6537" ht="15.75" customHeight="1"/>
    <row r="6538" ht="15.75" customHeight="1"/>
    <row r="6539" ht="15.75" customHeight="1"/>
    <row r="6540" ht="15.75" customHeight="1"/>
    <row r="6541" ht="15.75" customHeight="1"/>
    <row r="6542" ht="15.75" customHeight="1"/>
    <row r="6543" ht="15.75" customHeight="1"/>
    <row r="6544" ht="15.75" customHeight="1"/>
    <row r="6545" ht="15.75" customHeight="1"/>
    <row r="6546" ht="15.75" customHeight="1"/>
    <row r="6547" ht="15.75" customHeight="1"/>
    <row r="6548" ht="15.75" customHeight="1"/>
    <row r="6549" ht="15.75" customHeight="1"/>
    <row r="6550" ht="15.75" customHeight="1"/>
    <row r="6551" ht="15.75" customHeight="1"/>
    <row r="6552" ht="15.75" customHeight="1"/>
    <row r="6553" ht="15.75" customHeight="1"/>
    <row r="6554" ht="15.75" customHeight="1"/>
    <row r="6555" ht="15.75" customHeight="1"/>
    <row r="6556" ht="15.75" customHeight="1"/>
    <row r="6557" ht="15.75" customHeight="1"/>
    <row r="6558" ht="15.75" customHeight="1"/>
    <row r="6559" ht="15.75" customHeight="1"/>
    <row r="6560" ht="15.75" customHeight="1"/>
    <row r="6561" ht="15.75" customHeight="1"/>
    <row r="6562" ht="15.75" customHeight="1"/>
    <row r="6563" ht="15.75" customHeight="1"/>
    <row r="6564" ht="15.75" customHeight="1"/>
    <row r="6565" ht="15.75" customHeight="1"/>
    <row r="6566" ht="15.75" customHeight="1"/>
    <row r="6567" ht="15.75" customHeight="1"/>
    <row r="6568" ht="15.75" customHeight="1"/>
    <row r="6569" ht="15.75" customHeight="1"/>
    <row r="6570" ht="15.75" customHeight="1"/>
    <row r="6571" ht="15.75" customHeight="1"/>
    <row r="6572" ht="15.75" customHeight="1"/>
    <row r="6573" ht="15.75" customHeight="1"/>
    <row r="6574" ht="15.75" customHeight="1"/>
    <row r="6575" ht="15.75" customHeight="1"/>
    <row r="6576" ht="15.75" customHeight="1"/>
    <row r="6577" ht="15.75" customHeight="1"/>
    <row r="6578" ht="15.75" customHeight="1"/>
    <row r="6579" ht="15.75" customHeight="1"/>
    <row r="6580" ht="15.75" customHeight="1"/>
    <row r="6581" ht="15.75" customHeight="1"/>
    <row r="6582" ht="15.75" customHeight="1"/>
    <row r="6583" ht="15.75" customHeight="1"/>
    <row r="6584" ht="15.75" customHeight="1"/>
    <row r="6585" ht="15.75" customHeight="1"/>
    <row r="6586" ht="15.75" customHeight="1"/>
    <row r="6587" ht="15.75" customHeight="1"/>
    <row r="6588" ht="15.75" customHeight="1"/>
    <row r="6589" ht="15.75" customHeight="1"/>
    <row r="6590" ht="15.75" customHeight="1"/>
    <row r="6591" ht="15.75" customHeight="1"/>
    <row r="6592" ht="15.75" customHeight="1"/>
    <row r="6593" ht="15.75" customHeight="1"/>
    <row r="6594" ht="15.75" customHeight="1"/>
    <row r="6595" ht="15.75" customHeight="1"/>
    <row r="6596" ht="15.75" customHeight="1"/>
    <row r="6597" ht="15.75" customHeight="1"/>
    <row r="6598" ht="15.75" customHeight="1"/>
    <row r="6599" ht="15.75" customHeight="1"/>
    <row r="6600" ht="15.75" customHeight="1"/>
    <row r="6601" ht="15.75" customHeight="1"/>
    <row r="6602" ht="15.75" customHeight="1"/>
    <row r="6603" ht="15.75" customHeight="1"/>
    <row r="6604" ht="15.75" customHeight="1"/>
    <row r="6605" ht="15.75" customHeight="1"/>
    <row r="6606" ht="15.75" customHeight="1"/>
    <row r="6607" ht="15.75" customHeight="1"/>
    <row r="6608" ht="15.75" customHeight="1"/>
    <row r="6609" ht="15.75" customHeight="1"/>
    <row r="6610" ht="15.75" customHeight="1"/>
    <row r="6611" ht="15.75" customHeight="1"/>
    <row r="6612" ht="15.75" customHeight="1"/>
    <row r="6613" ht="15.75" customHeight="1"/>
    <row r="6614" ht="15.75" customHeight="1"/>
    <row r="6615" ht="15.75" customHeight="1"/>
    <row r="6616" ht="15.75" customHeight="1"/>
    <row r="6617" ht="15.75" customHeight="1"/>
    <row r="6618" ht="15.75" customHeight="1"/>
    <row r="6619" ht="15.75" customHeight="1"/>
    <row r="6620" ht="15.75" customHeight="1"/>
    <row r="6621" ht="15.75" customHeight="1"/>
    <row r="6622" ht="15.75" customHeight="1"/>
    <row r="6623" ht="15.75" customHeight="1"/>
    <row r="6624" ht="15.75" customHeight="1"/>
    <row r="6625" ht="15.75" customHeight="1"/>
    <row r="6626" ht="15.75" customHeight="1"/>
    <row r="6627" ht="15.75" customHeight="1"/>
    <row r="6628" ht="15.75" customHeight="1"/>
    <row r="6629" ht="15.75" customHeight="1"/>
    <row r="6630" ht="15.75" customHeight="1"/>
    <row r="6631" ht="15.75" customHeight="1"/>
    <row r="6632" ht="15.75" customHeight="1"/>
    <row r="6633" ht="15.75" customHeight="1"/>
    <row r="6634" ht="15.75" customHeight="1"/>
    <row r="6635" ht="15.75" customHeight="1"/>
    <row r="6636" ht="15.75" customHeight="1"/>
    <row r="6637" ht="15.75" customHeight="1"/>
    <row r="6638" ht="15.75" customHeight="1"/>
    <row r="6639" ht="15.75" customHeight="1"/>
    <row r="6640" ht="15.75" customHeight="1"/>
    <row r="6641" ht="15.75" customHeight="1"/>
    <row r="6642" ht="15.75" customHeight="1"/>
    <row r="6643" ht="15.75" customHeight="1"/>
    <row r="6644" ht="15.75" customHeight="1"/>
    <row r="6645" ht="15.75" customHeight="1"/>
    <row r="6646" ht="15.75" customHeight="1"/>
    <row r="6647" ht="15.75" customHeight="1"/>
    <row r="6648" ht="15.75" customHeight="1"/>
    <row r="6649" ht="15.75" customHeight="1"/>
    <row r="6650" ht="15.75" customHeight="1"/>
    <row r="6651" ht="15.75" customHeight="1"/>
    <row r="6652" ht="15.75" customHeight="1"/>
    <row r="6653" ht="15.75" customHeight="1"/>
    <row r="6654" ht="15.75" customHeight="1"/>
    <row r="6655" ht="15.75" customHeight="1"/>
    <row r="6656" ht="15.75" customHeight="1"/>
    <row r="6657" ht="15.75" customHeight="1"/>
    <row r="6658" ht="15.75" customHeight="1"/>
    <row r="6659" ht="15.75" customHeight="1"/>
    <row r="6660" ht="15.75" customHeight="1"/>
    <row r="6661" ht="15.75" customHeight="1"/>
    <row r="6662" ht="15.75" customHeight="1"/>
    <row r="6663" ht="15.75" customHeight="1"/>
    <row r="6664" ht="15.75" customHeight="1"/>
    <row r="6665" ht="15.75" customHeight="1"/>
    <row r="6666" ht="15.75" customHeight="1"/>
    <row r="6667" ht="15.75" customHeight="1"/>
    <row r="6668" ht="15.75" customHeight="1"/>
    <row r="6669" ht="15.75" customHeight="1"/>
    <row r="6670" ht="15.75" customHeight="1"/>
    <row r="6671" ht="15.75" customHeight="1"/>
    <row r="6672" ht="15.75" customHeight="1"/>
    <row r="6673" ht="15.75" customHeight="1"/>
    <row r="6674" ht="15.75" customHeight="1"/>
    <row r="6675" ht="15.75" customHeight="1"/>
    <row r="6676" ht="15.75" customHeight="1"/>
    <row r="6677" ht="15.75" customHeight="1"/>
    <row r="6678" ht="15.75" customHeight="1"/>
    <row r="6679" ht="15.75" customHeight="1"/>
    <row r="6680" ht="15.75" customHeight="1"/>
    <row r="6681" ht="15.75" customHeight="1"/>
    <row r="6682" ht="15.75" customHeight="1"/>
    <row r="6683" ht="15.75" customHeight="1"/>
    <row r="6684" ht="15.75" customHeight="1"/>
    <row r="6685" ht="15.75" customHeight="1"/>
    <row r="6686" ht="15.75" customHeight="1"/>
    <row r="6687" ht="15.75" customHeight="1"/>
    <row r="6688" ht="15.75" customHeight="1"/>
    <row r="6689" ht="15.75" customHeight="1"/>
    <row r="6690" ht="15.75" customHeight="1"/>
    <row r="6691" ht="15.75" customHeight="1"/>
    <row r="6692" ht="15.75" customHeight="1"/>
    <row r="6693" ht="15.75" customHeight="1"/>
    <row r="6694" ht="15.75" customHeight="1"/>
    <row r="6695" ht="15.75" customHeight="1"/>
    <row r="6696" ht="15.75" customHeight="1"/>
    <row r="6697" ht="15.75" customHeight="1"/>
    <row r="6698" ht="15.75" customHeight="1"/>
    <row r="6699" ht="15.75" customHeight="1"/>
    <row r="6700" ht="15.75" customHeight="1"/>
    <row r="6701" ht="15.75" customHeight="1"/>
    <row r="6702" ht="15.75" customHeight="1"/>
    <row r="6703" ht="15.75" customHeight="1"/>
    <row r="6704" ht="15.75" customHeight="1"/>
    <row r="6705" ht="15.75" customHeight="1"/>
    <row r="6706" ht="15.75" customHeight="1"/>
    <row r="6707" ht="15.75" customHeight="1"/>
    <row r="6708" ht="15.75" customHeight="1"/>
    <row r="6709" ht="15.75" customHeight="1"/>
    <row r="6710" ht="15.75" customHeight="1"/>
    <row r="6711" ht="15.75" customHeight="1"/>
    <row r="6712" ht="15.75" customHeight="1"/>
    <row r="6713" ht="15.75" customHeight="1"/>
    <row r="6714" ht="15.75" customHeight="1"/>
    <row r="6715" ht="15.75" customHeight="1"/>
    <row r="6716" ht="15.75" customHeight="1"/>
    <row r="6717" ht="15.75" customHeight="1"/>
    <row r="6718" ht="15.75" customHeight="1"/>
    <row r="6719" ht="15.75" customHeight="1"/>
    <row r="6720" ht="15.75" customHeight="1"/>
    <row r="6721" ht="15.75" customHeight="1"/>
    <row r="6722" ht="15.75" customHeight="1"/>
    <row r="6723" ht="15.75" customHeight="1"/>
    <row r="6724" ht="15.75" customHeight="1"/>
    <row r="6725" ht="15.75" customHeight="1"/>
    <row r="6726" ht="15.75" customHeight="1"/>
    <row r="6727" ht="15.75" customHeight="1"/>
    <row r="6728" ht="15.75" customHeight="1"/>
    <row r="6729" ht="15.75" customHeight="1"/>
    <row r="6730" ht="15.75" customHeight="1"/>
    <row r="6731" ht="15.75" customHeight="1"/>
    <row r="6732" ht="15.75" customHeight="1"/>
    <row r="6733" ht="15.75" customHeight="1"/>
    <row r="6734" ht="15.75" customHeight="1"/>
    <row r="6735" ht="15.75" customHeight="1"/>
    <row r="6736" ht="15.75" customHeight="1"/>
    <row r="6737" ht="15.75" customHeight="1"/>
    <row r="6738" ht="15.75" customHeight="1"/>
    <row r="6739" ht="15.75" customHeight="1"/>
    <row r="6740" ht="15.75" customHeight="1"/>
    <row r="6741" ht="15.75" customHeight="1"/>
    <row r="6742" ht="15.75" customHeight="1"/>
    <row r="6743" ht="15.75" customHeight="1"/>
    <row r="6744" ht="15.75" customHeight="1"/>
    <row r="6745" ht="15.75" customHeight="1"/>
    <row r="6746" ht="15.75" customHeight="1"/>
    <row r="6747" ht="15.75" customHeight="1"/>
    <row r="6748" ht="15.75" customHeight="1"/>
    <row r="6749" ht="15.75" customHeight="1"/>
    <row r="6750" ht="15.75" customHeight="1"/>
    <row r="6751" ht="15.75" customHeight="1"/>
    <row r="6752" ht="15.75" customHeight="1"/>
    <row r="6753" ht="15.75" customHeight="1"/>
    <row r="6754" ht="15.75" customHeight="1"/>
    <row r="6755" ht="15.75" customHeight="1"/>
    <row r="6756" ht="15.75" customHeight="1"/>
    <row r="6757" ht="15.75" customHeight="1"/>
    <row r="6758" ht="15.75" customHeight="1"/>
    <row r="6759" ht="15.75" customHeight="1"/>
    <row r="6760" ht="15.75" customHeight="1"/>
    <row r="6761" ht="15.75" customHeight="1"/>
    <row r="6762" ht="15.75" customHeight="1"/>
    <row r="6763" ht="15.75" customHeight="1"/>
    <row r="6764" ht="15.75" customHeight="1"/>
    <row r="6765" ht="15.75" customHeight="1"/>
    <row r="6766" ht="15.75" customHeight="1"/>
    <row r="6767" ht="15.75" customHeight="1"/>
    <row r="6768" ht="15.75" customHeight="1"/>
    <row r="6769" ht="15.75" customHeight="1"/>
    <row r="6770" ht="15.75" customHeight="1"/>
    <row r="6771" ht="15.75" customHeight="1"/>
    <row r="6772" ht="15.75" customHeight="1"/>
    <row r="6773" ht="15.75" customHeight="1"/>
    <row r="6774" ht="15.75" customHeight="1"/>
    <row r="6775" ht="15.75" customHeight="1"/>
    <row r="6776" ht="15.75" customHeight="1"/>
    <row r="6777" ht="15.75" customHeight="1"/>
    <row r="6778" ht="15.75" customHeight="1"/>
    <row r="6779" ht="15.75" customHeight="1"/>
    <row r="6780" ht="15.75" customHeight="1"/>
    <row r="6781" ht="15.75" customHeight="1"/>
    <row r="6782" ht="15.75" customHeight="1"/>
    <row r="6783" ht="15.75" customHeight="1"/>
    <row r="6784" ht="15.75" customHeight="1"/>
    <row r="6785" ht="15.75" customHeight="1"/>
    <row r="6786" ht="15.75" customHeight="1"/>
    <row r="6787" ht="15.75" customHeight="1"/>
    <row r="6788" ht="15.75" customHeight="1"/>
    <row r="6789" ht="15.75" customHeight="1"/>
    <row r="6790" ht="15.75" customHeight="1"/>
    <row r="6791" ht="15.75" customHeight="1"/>
    <row r="6792" ht="15.75" customHeight="1"/>
    <row r="6793" ht="15.75" customHeight="1"/>
    <row r="6794" ht="15.75" customHeight="1"/>
    <row r="6795" ht="15.75" customHeight="1"/>
    <row r="6796" ht="15.75" customHeight="1"/>
    <row r="6797" ht="15.75" customHeight="1"/>
    <row r="6798" ht="15.75" customHeight="1"/>
    <row r="6799" ht="15.75" customHeight="1"/>
    <row r="6800" ht="15.75" customHeight="1"/>
    <row r="6801" ht="15.75" customHeight="1"/>
    <row r="6802" ht="15.75" customHeight="1"/>
    <row r="6803" ht="15.75" customHeight="1"/>
    <row r="6804" ht="15.75" customHeight="1"/>
    <row r="6805" ht="15.75" customHeight="1"/>
    <row r="6806" ht="15.75" customHeight="1"/>
    <row r="6807" ht="15.75" customHeight="1"/>
    <row r="6808" ht="15.75" customHeight="1"/>
    <row r="6809" ht="15.75" customHeight="1"/>
    <row r="6810" ht="15.75" customHeight="1"/>
    <row r="6811" ht="15.75" customHeight="1"/>
    <row r="6812" ht="15.75" customHeight="1"/>
    <row r="6813" ht="15.75" customHeight="1"/>
    <row r="6814" ht="15.75" customHeight="1"/>
    <row r="6815" ht="15.75" customHeight="1"/>
    <row r="6816" ht="15.75" customHeight="1"/>
    <row r="6817" ht="15.75" customHeight="1"/>
    <row r="6818" ht="15.75" customHeight="1"/>
    <row r="6819" ht="15.75" customHeight="1"/>
    <row r="6820" ht="15.75" customHeight="1"/>
    <row r="6821" ht="15.75" customHeight="1"/>
    <row r="6822" ht="15.75" customHeight="1"/>
    <row r="6823" ht="15.75" customHeight="1"/>
    <row r="6824" ht="15.75" customHeight="1"/>
    <row r="6825" ht="15.75" customHeight="1"/>
    <row r="6826" ht="15.75" customHeight="1"/>
    <row r="6827" ht="15.75" customHeight="1"/>
    <row r="6828" ht="15.75" customHeight="1"/>
    <row r="6829" ht="15.75" customHeight="1"/>
    <row r="6830" ht="15.75" customHeight="1"/>
    <row r="6831" ht="15.75" customHeight="1"/>
    <row r="6832" ht="15.75" customHeight="1"/>
    <row r="6833" ht="15.75" customHeight="1"/>
    <row r="6834" ht="15.75" customHeight="1"/>
    <row r="6835" ht="15.75" customHeight="1"/>
    <row r="6836" ht="15.75" customHeight="1"/>
    <row r="6837" ht="15.75" customHeight="1"/>
    <row r="6838" ht="15.75" customHeight="1"/>
    <row r="6839" ht="15.75" customHeight="1"/>
    <row r="6840" ht="15.75" customHeight="1"/>
    <row r="6841" ht="15.75" customHeight="1"/>
    <row r="6842" ht="15.75" customHeight="1"/>
    <row r="6843" ht="15.75" customHeight="1"/>
    <row r="6844" ht="15.75" customHeight="1"/>
    <row r="6845" ht="15.75" customHeight="1"/>
    <row r="6846" ht="15.75" customHeight="1"/>
    <row r="6847" ht="15.75" customHeight="1"/>
    <row r="6848" ht="15.75" customHeight="1"/>
    <row r="6849" ht="15.75" customHeight="1"/>
    <row r="6850" ht="15.75" customHeight="1"/>
    <row r="6851" ht="15.75" customHeight="1"/>
    <row r="6852" ht="15.75" customHeight="1"/>
    <row r="6853" ht="15.75" customHeight="1"/>
    <row r="6854" ht="15.75" customHeight="1"/>
    <row r="6855" ht="15.75" customHeight="1"/>
    <row r="6856" ht="15.75" customHeight="1"/>
    <row r="6857" ht="15.75" customHeight="1"/>
    <row r="6858" ht="15.75" customHeight="1"/>
    <row r="6859" ht="15.75" customHeight="1"/>
    <row r="6860" ht="15.75" customHeight="1"/>
    <row r="6861" ht="15.75" customHeight="1"/>
    <row r="6862" ht="15.75" customHeight="1"/>
    <row r="6863" ht="15.75" customHeight="1"/>
    <row r="6864" ht="15.75" customHeight="1"/>
    <row r="6865" ht="15.75" customHeight="1"/>
    <row r="6866" ht="15.75" customHeight="1"/>
    <row r="6867" ht="15.75" customHeight="1"/>
    <row r="6868" ht="15.75" customHeight="1"/>
    <row r="6869" ht="15.75" customHeight="1"/>
    <row r="6870" ht="15.75" customHeight="1"/>
    <row r="6871" ht="15.75" customHeight="1"/>
    <row r="6872" ht="15.75" customHeight="1"/>
    <row r="6873" ht="15.75" customHeight="1"/>
    <row r="6874" ht="15.75" customHeight="1"/>
    <row r="6875" ht="15.75" customHeight="1"/>
    <row r="6876" ht="15.75" customHeight="1"/>
    <row r="6877" ht="15.75" customHeight="1"/>
    <row r="6878" ht="15.75" customHeight="1"/>
    <row r="6879" ht="15.75" customHeight="1"/>
    <row r="6880" ht="15.75" customHeight="1"/>
    <row r="6881" ht="15.75" customHeight="1"/>
    <row r="6882" ht="15.75" customHeight="1"/>
    <row r="6883" ht="15.75" customHeight="1"/>
    <row r="6884" ht="15.75" customHeight="1"/>
    <row r="6885" ht="15.75" customHeight="1"/>
    <row r="6886" ht="15.75" customHeight="1"/>
    <row r="6887" ht="15.75" customHeight="1"/>
    <row r="6888" ht="15.75" customHeight="1"/>
    <row r="6889" ht="15.75" customHeight="1"/>
    <row r="6890" ht="15.75" customHeight="1"/>
    <row r="6891" ht="15.75" customHeight="1"/>
    <row r="6892" ht="15.75" customHeight="1"/>
    <row r="6893" ht="15.75" customHeight="1"/>
    <row r="6894" ht="15.75" customHeight="1"/>
    <row r="6895" ht="15.75" customHeight="1"/>
    <row r="6896" ht="15.75" customHeight="1"/>
    <row r="6897" ht="15.75" customHeight="1"/>
    <row r="6898" ht="15.75" customHeight="1"/>
    <row r="6899" ht="15.75" customHeight="1"/>
    <row r="6900" ht="15.75" customHeight="1"/>
    <row r="6901" ht="15.75" customHeight="1"/>
    <row r="6902" ht="15.75" customHeight="1"/>
    <row r="6903" ht="15.75" customHeight="1"/>
    <row r="6904" ht="15.75" customHeight="1"/>
    <row r="6905" ht="15.75" customHeight="1"/>
    <row r="6906" ht="15.75" customHeight="1"/>
    <row r="6907" ht="15.75" customHeight="1"/>
    <row r="6908" ht="15.75" customHeight="1"/>
    <row r="6909" ht="15.75" customHeight="1"/>
    <row r="6910" ht="15.75" customHeight="1"/>
    <row r="6911" ht="15.75" customHeight="1"/>
    <row r="6912" ht="15.75" customHeight="1"/>
    <row r="6913" ht="15.75" customHeight="1"/>
    <row r="6914" ht="15.75" customHeight="1"/>
    <row r="6915" ht="15.75" customHeight="1"/>
    <row r="6916" ht="15.75" customHeight="1"/>
    <row r="6917" ht="15.75" customHeight="1"/>
    <row r="6918" ht="15.75" customHeight="1"/>
    <row r="6919" ht="15.75" customHeight="1"/>
    <row r="6920" ht="15.75" customHeight="1"/>
    <row r="6921" ht="15.75" customHeight="1"/>
    <row r="6922" ht="15.75" customHeight="1"/>
    <row r="6923" ht="15.75" customHeight="1"/>
    <row r="6924" ht="15.75" customHeight="1"/>
    <row r="6925" ht="15.75" customHeight="1"/>
    <row r="6926" ht="15.75" customHeight="1"/>
    <row r="6927" ht="15.75" customHeight="1"/>
    <row r="6928" ht="15.75" customHeight="1"/>
    <row r="6929" ht="15.75" customHeight="1"/>
    <row r="6930" ht="15.75" customHeight="1"/>
    <row r="6931" ht="15.75" customHeight="1"/>
    <row r="6932" ht="15.75" customHeight="1"/>
    <row r="6933" ht="15.75" customHeight="1"/>
    <row r="6934" ht="15.75" customHeight="1"/>
    <row r="6935" ht="15.75" customHeight="1"/>
    <row r="6936" ht="15.75" customHeight="1"/>
    <row r="6937" ht="15.75" customHeight="1"/>
    <row r="6938" ht="15.75" customHeight="1"/>
    <row r="6939" ht="15.75" customHeight="1"/>
    <row r="6940" ht="15.75" customHeight="1"/>
    <row r="6941" ht="15.75" customHeight="1"/>
    <row r="6942" ht="15.75" customHeight="1"/>
    <row r="6943" ht="15.75" customHeight="1"/>
    <row r="6944" ht="15.75" customHeight="1"/>
    <row r="6945" ht="15.75" customHeight="1"/>
    <row r="6946" ht="15.75" customHeight="1"/>
    <row r="6947" ht="15.75" customHeight="1"/>
    <row r="6948" ht="15.75" customHeight="1"/>
    <row r="6949" ht="15.75" customHeight="1"/>
    <row r="6950" ht="15.75" customHeight="1"/>
    <row r="6951" ht="15.75" customHeight="1"/>
    <row r="6952" ht="15.75" customHeight="1"/>
    <row r="6953" ht="15.75" customHeight="1"/>
    <row r="6954" ht="15.75" customHeight="1"/>
    <row r="6955" ht="15.75" customHeight="1"/>
    <row r="6956" ht="15.75" customHeight="1"/>
    <row r="6957" ht="15.75" customHeight="1"/>
    <row r="6958" ht="15.75" customHeight="1"/>
    <row r="6959" ht="15.75" customHeight="1"/>
    <row r="6960" ht="15.75" customHeight="1"/>
    <row r="6961" ht="15.75" customHeight="1"/>
    <row r="6962" ht="15.75" customHeight="1"/>
    <row r="6963" ht="15.75" customHeight="1"/>
    <row r="6964" ht="15.75" customHeight="1"/>
    <row r="6965" ht="15.75" customHeight="1"/>
    <row r="6966" ht="15.75" customHeight="1"/>
    <row r="6967" ht="15.75" customHeight="1"/>
    <row r="6968" ht="15.75" customHeight="1"/>
    <row r="6969" ht="15.75" customHeight="1"/>
    <row r="6970" ht="15.75" customHeight="1"/>
    <row r="6971" ht="15.75" customHeight="1"/>
    <row r="6972" ht="15.75" customHeight="1"/>
    <row r="6973" ht="15.75" customHeight="1"/>
    <row r="6974" ht="15.75" customHeight="1"/>
    <row r="6975" ht="15.75" customHeight="1"/>
    <row r="6976" ht="15.75" customHeight="1"/>
    <row r="6977" ht="15.75" customHeight="1"/>
    <row r="6978" ht="15.75" customHeight="1"/>
    <row r="6979" ht="15.75" customHeight="1"/>
    <row r="6980" ht="15.75" customHeight="1"/>
    <row r="6981" ht="15.75" customHeight="1"/>
    <row r="6982" ht="15.75" customHeight="1"/>
    <row r="6983" ht="15.75" customHeight="1"/>
    <row r="6984" ht="15.75" customHeight="1"/>
    <row r="6985" ht="15.75" customHeight="1"/>
    <row r="6986" ht="15.75" customHeight="1"/>
    <row r="6987" ht="15.75" customHeight="1"/>
    <row r="6988" ht="15.75" customHeight="1"/>
    <row r="6989" ht="15.75" customHeight="1"/>
    <row r="6990" ht="15.75" customHeight="1"/>
    <row r="6991" ht="15.75" customHeight="1"/>
    <row r="6992" ht="15.75" customHeight="1"/>
    <row r="6993" ht="15.75" customHeight="1"/>
    <row r="6994" ht="15.75" customHeight="1"/>
    <row r="6995" ht="15.75" customHeight="1"/>
    <row r="6996" ht="15.75" customHeight="1"/>
    <row r="6997" ht="15.75" customHeight="1"/>
    <row r="6998" ht="15.75" customHeight="1"/>
    <row r="6999" ht="15.75" customHeight="1"/>
    <row r="7000" ht="15.75" customHeight="1"/>
    <row r="7001" ht="15.75" customHeight="1"/>
    <row r="7002" ht="15.75" customHeight="1"/>
    <row r="7003" ht="15.75" customHeight="1"/>
    <row r="7004" ht="15.75" customHeight="1"/>
    <row r="7005" ht="15.75" customHeight="1"/>
    <row r="7006" ht="15.75" customHeight="1"/>
    <row r="7007" ht="15.75" customHeight="1"/>
    <row r="7008" ht="15.75" customHeight="1"/>
    <row r="7009" ht="15.75" customHeight="1"/>
    <row r="7010" ht="15.75" customHeight="1"/>
    <row r="7011" ht="15.75" customHeight="1"/>
    <row r="7012" ht="15.75" customHeight="1"/>
    <row r="7013" ht="15.75" customHeight="1"/>
    <row r="7014" ht="15.75" customHeight="1"/>
    <row r="7015" ht="15.75" customHeight="1"/>
    <row r="7016" ht="15.75" customHeight="1"/>
    <row r="7017" ht="15.75" customHeight="1"/>
    <row r="7018" ht="15.75" customHeight="1"/>
    <row r="7019" ht="15.75" customHeight="1"/>
    <row r="7020" ht="15.75" customHeight="1"/>
    <row r="7021" ht="15.75" customHeight="1"/>
    <row r="7022" ht="15.75" customHeight="1"/>
    <row r="7023" ht="15.75" customHeight="1"/>
    <row r="7024" ht="15.75" customHeight="1"/>
    <row r="7025" ht="15.75" customHeight="1"/>
    <row r="7026" ht="15.75" customHeight="1"/>
    <row r="7027" ht="15.75" customHeight="1"/>
    <row r="7028" ht="15.75" customHeight="1"/>
    <row r="7029" ht="15.75" customHeight="1"/>
    <row r="7030" ht="15.75" customHeight="1"/>
    <row r="7031" ht="15.75" customHeight="1"/>
    <row r="7032" ht="15.75" customHeight="1"/>
    <row r="7033" ht="15.75" customHeight="1"/>
    <row r="7034" ht="15.75" customHeight="1"/>
    <row r="7035" ht="15.75" customHeight="1"/>
    <row r="7036" ht="15.75" customHeight="1"/>
    <row r="7037" ht="15.75" customHeight="1"/>
    <row r="7038" ht="15.75" customHeight="1"/>
    <row r="7039" ht="15.75" customHeight="1"/>
    <row r="7040" ht="15.75" customHeight="1"/>
    <row r="7041" ht="15.75" customHeight="1"/>
    <row r="7042" ht="15.75" customHeight="1"/>
    <row r="7043" ht="15.75" customHeight="1"/>
    <row r="7044" ht="15.75" customHeight="1"/>
    <row r="7045" ht="15.75" customHeight="1"/>
    <row r="7046" ht="15.75" customHeight="1"/>
    <row r="7047" ht="15.75" customHeight="1"/>
    <row r="7048" ht="15.75" customHeight="1"/>
    <row r="7049" ht="15.75" customHeight="1"/>
    <row r="7050" ht="15.75" customHeight="1"/>
    <row r="7051" ht="15.75" customHeight="1"/>
    <row r="7052" ht="15.75" customHeight="1"/>
    <row r="7053" ht="15.75" customHeight="1"/>
    <row r="7054" ht="15.75" customHeight="1"/>
    <row r="7055" ht="15.75" customHeight="1"/>
    <row r="7056" ht="15.75" customHeight="1"/>
    <row r="7057" ht="15.75" customHeight="1"/>
    <row r="7058" ht="15.75" customHeight="1"/>
    <row r="7059" ht="15.75" customHeight="1"/>
    <row r="7060" ht="15.75" customHeight="1"/>
    <row r="7061" ht="15.75" customHeight="1"/>
    <row r="7062" ht="15.75" customHeight="1"/>
    <row r="7063" ht="15.75" customHeight="1"/>
    <row r="7064" ht="15.75" customHeight="1"/>
    <row r="7065" ht="15.75" customHeight="1"/>
    <row r="7066" ht="15.75" customHeight="1"/>
    <row r="7067" ht="15.75" customHeight="1"/>
    <row r="7068" ht="15.75" customHeight="1"/>
    <row r="7069" ht="15.75" customHeight="1"/>
    <row r="7070" ht="15.75" customHeight="1"/>
    <row r="7071" ht="15.75" customHeight="1"/>
    <row r="7072" ht="15.75" customHeight="1"/>
    <row r="7073" ht="15.75" customHeight="1"/>
    <row r="7074" ht="15.75" customHeight="1"/>
    <row r="7075" ht="15.75" customHeight="1"/>
    <row r="7076" ht="15.75" customHeight="1"/>
    <row r="7077" ht="15.75" customHeight="1"/>
    <row r="7078" ht="15.75" customHeight="1"/>
    <row r="7079" ht="15.75" customHeight="1"/>
    <row r="7080" ht="15.75" customHeight="1"/>
    <row r="7081" ht="15.75" customHeight="1"/>
    <row r="7082" ht="15.75" customHeight="1"/>
    <row r="7083" ht="15.75" customHeight="1"/>
    <row r="7084" ht="15.75" customHeight="1"/>
    <row r="7085" ht="15.75" customHeight="1"/>
    <row r="7086" ht="15.75" customHeight="1"/>
    <row r="7087" ht="15.75" customHeight="1"/>
    <row r="7088" ht="15.75" customHeight="1"/>
    <row r="7089" ht="15.75" customHeight="1"/>
    <row r="7090" ht="15.75" customHeight="1"/>
    <row r="7091" ht="15.75" customHeight="1"/>
    <row r="7092" ht="15.75" customHeight="1"/>
    <row r="7093" ht="15.75" customHeight="1"/>
    <row r="7094" ht="15.75" customHeight="1"/>
    <row r="7095" ht="15.75" customHeight="1"/>
    <row r="7096" ht="15.75" customHeight="1"/>
    <row r="7097" ht="15.75" customHeight="1"/>
    <row r="7098" ht="15.75" customHeight="1"/>
    <row r="7099" ht="15.75" customHeight="1"/>
    <row r="7100" ht="15.75" customHeight="1"/>
    <row r="7101" ht="15.75" customHeight="1"/>
    <row r="7102" ht="15.75" customHeight="1"/>
    <row r="7103" ht="15.75" customHeight="1"/>
    <row r="7104" ht="15.75" customHeight="1"/>
    <row r="7105" ht="15.75" customHeight="1"/>
    <row r="7106" ht="15.75" customHeight="1"/>
    <row r="7107" ht="15.75" customHeight="1"/>
    <row r="7108" ht="15.75" customHeight="1"/>
    <row r="7109" ht="15.75" customHeight="1"/>
    <row r="7110" ht="15.75" customHeight="1"/>
    <row r="7111" ht="15.75" customHeight="1"/>
    <row r="7112" ht="15.75" customHeight="1"/>
    <row r="7113" ht="15.75" customHeight="1"/>
    <row r="7114" ht="15.75" customHeight="1"/>
    <row r="7115" ht="15.75" customHeight="1"/>
    <row r="7116" ht="15.75" customHeight="1"/>
    <row r="7117" ht="15.75" customHeight="1"/>
    <row r="7118" ht="15.75" customHeight="1"/>
    <row r="7119" ht="15.75" customHeight="1"/>
    <row r="7120" ht="15.75" customHeight="1"/>
    <row r="7121" ht="15.75" customHeight="1"/>
    <row r="7122" ht="15.75" customHeight="1"/>
    <row r="7123" ht="15.75" customHeight="1"/>
    <row r="7124" ht="15.75" customHeight="1"/>
    <row r="7125" ht="15.75" customHeight="1"/>
    <row r="7126" ht="15.75" customHeight="1"/>
    <row r="7127" ht="15.75" customHeight="1"/>
    <row r="7128" ht="15.75" customHeight="1"/>
    <row r="7129" ht="15.75" customHeight="1"/>
    <row r="7130" ht="15.75" customHeight="1"/>
    <row r="7131" ht="15.75" customHeight="1"/>
    <row r="7132" ht="15.75" customHeight="1"/>
    <row r="7133" ht="15.75" customHeight="1"/>
    <row r="7134" ht="15.75" customHeight="1"/>
    <row r="7135" ht="15.75" customHeight="1"/>
    <row r="7136" ht="15.75" customHeight="1"/>
    <row r="7137" ht="15.75" customHeight="1"/>
    <row r="7138" ht="15.75" customHeight="1"/>
    <row r="7139" ht="15.75" customHeight="1"/>
    <row r="7140" ht="15.75" customHeight="1"/>
    <row r="7141" ht="15.75" customHeight="1"/>
    <row r="7142" ht="15.75" customHeight="1"/>
    <row r="7143" ht="15.75" customHeight="1"/>
    <row r="7144" ht="15.75" customHeight="1"/>
    <row r="7145" ht="15.75" customHeight="1"/>
    <row r="7146" ht="15.75" customHeight="1"/>
    <row r="7147" ht="15.75" customHeight="1"/>
    <row r="7148" ht="15.75" customHeight="1"/>
    <row r="7149" ht="15.75" customHeight="1"/>
    <row r="7150" ht="15.75" customHeight="1"/>
    <row r="7151" ht="15.75" customHeight="1"/>
    <row r="7152" ht="15.75" customHeight="1"/>
    <row r="7153" ht="15.75" customHeight="1"/>
    <row r="7154" ht="15.75" customHeight="1"/>
    <row r="7155" ht="15.75" customHeight="1"/>
    <row r="7156" ht="15.75" customHeight="1"/>
    <row r="7157" ht="15.75" customHeight="1"/>
    <row r="7158" ht="15.75" customHeight="1"/>
    <row r="7159" ht="15.75" customHeight="1"/>
    <row r="7160" ht="15.75" customHeight="1"/>
    <row r="7161" ht="15.75" customHeight="1"/>
    <row r="7162" ht="15.75" customHeight="1"/>
    <row r="7163" ht="15.75" customHeight="1"/>
    <row r="7164" ht="15.75" customHeight="1"/>
    <row r="7165" ht="15.75" customHeight="1"/>
    <row r="7166" ht="15.75" customHeight="1"/>
    <row r="7167" ht="15.75" customHeight="1"/>
    <row r="7168" ht="15.75" customHeight="1"/>
    <row r="7169" ht="15.75" customHeight="1"/>
    <row r="7170" ht="15.75" customHeight="1"/>
    <row r="7171" ht="15.75" customHeight="1"/>
    <row r="7172" ht="15.75" customHeight="1"/>
    <row r="7173" ht="15.75" customHeight="1"/>
    <row r="7174" ht="15.75" customHeight="1"/>
    <row r="7175" ht="15.75" customHeight="1"/>
    <row r="7176" ht="15.75" customHeight="1"/>
    <row r="7177" ht="15.75" customHeight="1"/>
    <row r="7178" ht="15.75" customHeight="1"/>
    <row r="7179" ht="15.75" customHeight="1"/>
    <row r="7180" ht="15.75" customHeight="1"/>
    <row r="7181" ht="15.75" customHeight="1"/>
    <row r="7182" ht="15.75" customHeight="1"/>
    <row r="7183" ht="15.75" customHeight="1"/>
    <row r="7184" ht="15.75" customHeight="1"/>
    <row r="7185" ht="15.75" customHeight="1"/>
    <row r="7186" ht="15.75" customHeight="1"/>
    <row r="7187" ht="15.75" customHeight="1"/>
    <row r="7188" ht="15.75" customHeight="1"/>
    <row r="7189" ht="15.75" customHeight="1"/>
    <row r="7190" ht="15.75" customHeight="1"/>
    <row r="7191" ht="15.75" customHeight="1"/>
    <row r="7192" ht="15.75" customHeight="1"/>
    <row r="7193" ht="15.75" customHeight="1"/>
    <row r="7194" ht="15.75" customHeight="1"/>
    <row r="7195" ht="15.75" customHeight="1"/>
    <row r="7196" ht="15.75" customHeight="1"/>
    <row r="7197" ht="15.75" customHeight="1"/>
    <row r="7198" ht="15.75" customHeight="1"/>
    <row r="7199" ht="15.75" customHeight="1"/>
    <row r="7200" ht="15.75" customHeight="1"/>
    <row r="7201" ht="15.75" customHeight="1"/>
    <row r="7202" ht="15.75" customHeight="1"/>
    <row r="7203" ht="15.75" customHeight="1"/>
    <row r="7204" ht="15.75" customHeight="1"/>
    <row r="7205" ht="15.75" customHeight="1"/>
    <row r="7206" ht="15.75" customHeight="1"/>
    <row r="7207" ht="15.75" customHeight="1"/>
    <row r="7208" ht="15.75" customHeight="1"/>
    <row r="7209" ht="15.75" customHeight="1"/>
    <row r="7210" ht="15.75" customHeight="1"/>
    <row r="7211" ht="15.75" customHeight="1"/>
    <row r="7212" ht="15.75" customHeight="1"/>
    <row r="7213" ht="15.75" customHeight="1"/>
    <row r="7214" ht="15.75" customHeight="1"/>
    <row r="7215" ht="15.75" customHeight="1"/>
    <row r="7216" ht="15.75" customHeight="1"/>
    <row r="7217" ht="15.75" customHeight="1"/>
    <row r="7218" ht="15.75" customHeight="1"/>
    <row r="7219" ht="15.75" customHeight="1"/>
    <row r="7220" ht="15.75" customHeight="1"/>
    <row r="7221" ht="15.75" customHeight="1"/>
    <row r="7222" ht="15.75" customHeight="1"/>
    <row r="7223" ht="15.75" customHeight="1"/>
    <row r="7224" ht="15.75" customHeight="1"/>
    <row r="7225" ht="15.75" customHeight="1"/>
    <row r="7226" ht="15.75" customHeight="1"/>
    <row r="7227" ht="15.75" customHeight="1"/>
    <row r="7228" ht="15.75" customHeight="1"/>
    <row r="7229" ht="15.75" customHeight="1"/>
    <row r="7230" ht="15.75" customHeight="1"/>
    <row r="7231" ht="15.75" customHeight="1"/>
    <row r="7232" ht="15.75" customHeight="1"/>
    <row r="7233" ht="15.75" customHeight="1"/>
    <row r="7234" ht="15.75" customHeight="1"/>
    <row r="7235" ht="15.75" customHeight="1"/>
    <row r="7236" ht="15.75" customHeight="1"/>
    <row r="7237" ht="15.75" customHeight="1"/>
    <row r="7238" ht="15.75" customHeight="1"/>
    <row r="7239" ht="15.75" customHeight="1"/>
    <row r="7240" ht="15.75" customHeight="1"/>
    <row r="7241" ht="15.75" customHeight="1"/>
    <row r="7242" ht="15.75" customHeight="1"/>
    <row r="7243" ht="15.75" customHeight="1"/>
    <row r="7244" ht="15.75" customHeight="1"/>
    <row r="7245" ht="15.75" customHeight="1"/>
    <row r="7246" ht="15.75" customHeight="1"/>
    <row r="7247" ht="15.75" customHeight="1"/>
    <row r="7248" ht="15.75" customHeight="1"/>
    <row r="7249" ht="15.75" customHeight="1"/>
    <row r="7250" ht="15.75" customHeight="1"/>
    <row r="7251" ht="15.75" customHeight="1"/>
    <row r="7252" ht="15.75" customHeight="1"/>
    <row r="7253" ht="15.75" customHeight="1"/>
    <row r="7254" ht="15.75" customHeight="1"/>
    <row r="7255" ht="15.75" customHeight="1"/>
    <row r="7256" ht="15.75" customHeight="1"/>
    <row r="7257" ht="15.75" customHeight="1"/>
    <row r="7258" ht="15.75" customHeight="1"/>
    <row r="7259" ht="15.75" customHeight="1"/>
    <row r="7260" ht="15.75" customHeight="1"/>
    <row r="7261" ht="15.75" customHeight="1"/>
    <row r="7262" ht="15.75" customHeight="1"/>
    <row r="7263" ht="15.75" customHeight="1"/>
    <row r="7264" ht="15.75" customHeight="1"/>
    <row r="7265" ht="15.75" customHeight="1"/>
    <row r="7266" ht="15.75" customHeight="1"/>
    <row r="7267" ht="15.75" customHeight="1"/>
    <row r="7268" ht="15.75" customHeight="1"/>
    <row r="7269" ht="15.75" customHeight="1"/>
    <row r="7270" ht="15.75" customHeight="1"/>
    <row r="7271" ht="15.75" customHeight="1"/>
    <row r="7272" ht="15.75" customHeight="1"/>
    <row r="7273" ht="15.75" customHeight="1"/>
    <row r="7274" ht="15.75" customHeight="1"/>
    <row r="7275" ht="15.75" customHeight="1"/>
    <row r="7276" ht="15.75" customHeight="1"/>
    <row r="7277" ht="15.75" customHeight="1"/>
    <row r="7278" ht="15.75" customHeight="1"/>
    <row r="7279" ht="15.75" customHeight="1"/>
    <row r="7280" ht="15.75" customHeight="1"/>
    <row r="7281" ht="15.75" customHeight="1"/>
    <row r="7282" ht="15.75" customHeight="1"/>
    <row r="7283" ht="15.75" customHeight="1"/>
    <row r="7284" ht="15.75" customHeight="1"/>
    <row r="7285" ht="15.75" customHeight="1"/>
    <row r="7286" ht="15.75" customHeight="1"/>
    <row r="7287" ht="15.75" customHeight="1"/>
    <row r="7288" ht="15.75" customHeight="1"/>
    <row r="7289" ht="15.75" customHeight="1"/>
    <row r="7290" ht="15.75" customHeight="1"/>
    <row r="7291" ht="15.75" customHeight="1"/>
    <row r="7292" ht="15.75" customHeight="1"/>
    <row r="7293" ht="15.75" customHeight="1"/>
    <row r="7294" ht="15.75" customHeight="1"/>
    <row r="7295" ht="15.75" customHeight="1"/>
    <row r="7296" ht="15.75" customHeight="1"/>
    <row r="7297" ht="15.75" customHeight="1"/>
    <row r="7298" ht="15.75" customHeight="1"/>
    <row r="7299" ht="15.75" customHeight="1"/>
    <row r="7300" ht="15.75" customHeight="1"/>
    <row r="7301" ht="15.75" customHeight="1"/>
    <row r="7302" ht="15.75" customHeight="1"/>
    <row r="7303" ht="15.75" customHeight="1"/>
    <row r="7304" ht="15.75" customHeight="1"/>
    <row r="7305" ht="15.75" customHeight="1"/>
    <row r="7306" ht="15.75" customHeight="1"/>
    <row r="7307" ht="15.75" customHeight="1"/>
    <row r="7308" ht="15.75" customHeight="1"/>
    <row r="7309" ht="15.75" customHeight="1"/>
    <row r="7310" ht="15.75" customHeight="1"/>
    <row r="7311" ht="15.75" customHeight="1"/>
    <row r="7312" ht="15.75" customHeight="1"/>
    <row r="7313" ht="15.75" customHeight="1"/>
    <row r="7314" ht="15.75" customHeight="1"/>
    <row r="7315" ht="15.75" customHeight="1"/>
    <row r="7316" ht="15.75" customHeight="1"/>
    <row r="7317" ht="15.75" customHeight="1"/>
    <row r="7318" ht="15.75" customHeight="1"/>
    <row r="7319" ht="15.75" customHeight="1"/>
    <row r="7320" ht="15.75" customHeight="1"/>
    <row r="7321" ht="15.75" customHeight="1"/>
    <row r="7322" ht="15.75" customHeight="1"/>
    <row r="7323" ht="15.75" customHeight="1"/>
    <row r="7324" ht="15.75" customHeight="1"/>
    <row r="7325" ht="15.75" customHeight="1"/>
    <row r="7326" ht="15.75" customHeight="1"/>
    <row r="7327" ht="15.75" customHeight="1"/>
    <row r="7328" ht="15.75" customHeight="1"/>
    <row r="7329" ht="15.75" customHeight="1"/>
    <row r="7330" ht="15.75" customHeight="1"/>
    <row r="7331" ht="15.75" customHeight="1"/>
    <row r="7332" ht="15.75" customHeight="1"/>
    <row r="7333" ht="15.75" customHeight="1"/>
    <row r="7334" ht="15.75" customHeight="1"/>
    <row r="7335" ht="15.75" customHeight="1"/>
    <row r="7336" ht="15.75" customHeight="1"/>
    <row r="7337" ht="15.75" customHeight="1"/>
    <row r="7338" ht="15.75" customHeight="1"/>
    <row r="7339" ht="15.75" customHeight="1"/>
    <row r="7340" ht="15.75" customHeight="1"/>
    <row r="7341" ht="15.75" customHeight="1"/>
    <row r="7342" ht="15.75" customHeight="1"/>
    <row r="7343" ht="15.75" customHeight="1"/>
    <row r="7344" ht="15.75" customHeight="1"/>
    <row r="7345" ht="15.75" customHeight="1"/>
    <row r="7346" ht="15.75" customHeight="1"/>
    <row r="7347" ht="15.75" customHeight="1"/>
    <row r="7348" ht="15.75" customHeight="1"/>
    <row r="7349" ht="15.75" customHeight="1"/>
    <row r="7350" ht="15.75" customHeight="1"/>
    <row r="7351" ht="15.75" customHeight="1"/>
    <row r="7352" ht="15.75" customHeight="1"/>
    <row r="7353" ht="15.75" customHeight="1"/>
    <row r="7354" ht="15.75" customHeight="1"/>
    <row r="7355" ht="15.75" customHeight="1"/>
    <row r="7356" ht="15.75" customHeight="1"/>
    <row r="7357" ht="15.75" customHeight="1"/>
    <row r="7358" ht="15.75" customHeight="1"/>
    <row r="7359" ht="15.75" customHeight="1"/>
    <row r="7360" ht="15.75" customHeight="1"/>
    <row r="7361" ht="15.75" customHeight="1"/>
    <row r="7362" ht="15.75" customHeight="1"/>
    <row r="7363" ht="15.75" customHeight="1"/>
    <row r="7364" ht="15.75" customHeight="1"/>
    <row r="7365" ht="15.75" customHeight="1"/>
    <row r="7366" ht="15.75" customHeight="1"/>
    <row r="7367" ht="15.75" customHeight="1"/>
    <row r="7368" ht="15.75" customHeight="1"/>
    <row r="7369" ht="15.75" customHeight="1"/>
    <row r="7370" ht="15.75" customHeight="1"/>
    <row r="7371" ht="15.75" customHeight="1"/>
    <row r="7372" ht="15.75" customHeight="1"/>
    <row r="7373" ht="15.75" customHeight="1"/>
    <row r="7374" ht="15.75" customHeight="1"/>
    <row r="7375" ht="15.75" customHeight="1"/>
    <row r="7376" ht="15.75" customHeight="1"/>
    <row r="7377" ht="15.75" customHeight="1"/>
    <row r="7378" ht="15.75" customHeight="1"/>
    <row r="7379" ht="15.75" customHeight="1"/>
    <row r="7380" ht="15.75" customHeight="1"/>
    <row r="7381" ht="15.75" customHeight="1"/>
    <row r="7382" ht="15.75" customHeight="1"/>
    <row r="7383" ht="15.75" customHeight="1"/>
    <row r="7384" ht="15.75" customHeight="1"/>
    <row r="7385" ht="15.75" customHeight="1"/>
    <row r="7386" ht="15.75" customHeight="1"/>
    <row r="7387" ht="15.75" customHeight="1"/>
    <row r="7388" ht="15.75" customHeight="1"/>
    <row r="7389" ht="15.75" customHeight="1"/>
    <row r="7390" ht="15.75" customHeight="1"/>
    <row r="7391" ht="15.75" customHeight="1"/>
    <row r="7392" ht="15.75" customHeight="1"/>
    <row r="7393" ht="15.75" customHeight="1"/>
    <row r="7394" ht="15.75" customHeight="1"/>
    <row r="7395" ht="15.75" customHeight="1"/>
    <row r="7396" ht="15.75" customHeight="1"/>
    <row r="7397" ht="15.75" customHeight="1"/>
    <row r="7398" ht="15.75" customHeight="1"/>
    <row r="7399" ht="15.75" customHeight="1"/>
    <row r="7400" ht="15.75" customHeight="1"/>
    <row r="7401" ht="15.75" customHeight="1"/>
    <row r="7402" ht="15.75" customHeight="1"/>
    <row r="7403" ht="15.75" customHeight="1"/>
    <row r="7404" ht="15.75" customHeight="1"/>
    <row r="7405" ht="15.75" customHeight="1"/>
    <row r="7406" ht="15.75" customHeight="1"/>
    <row r="7407" ht="15.75" customHeight="1"/>
    <row r="7408" ht="15.75" customHeight="1"/>
    <row r="7409" ht="15.75" customHeight="1"/>
    <row r="7410" ht="15.75" customHeight="1"/>
    <row r="7411" ht="15.75" customHeight="1"/>
    <row r="7412" ht="15.75" customHeight="1"/>
    <row r="7413" ht="15.75" customHeight="1"/>
    <row r="7414" ht="15.75" customHeight="1"/>
    <row r="7415" ht="15.75" customHeight="1"/>
    <row r="7416" ht="15.75" customHeight="1"/>
    <row r="7417" ht="15.75" customHeight="1"/>
    <row r="7418" ht="15.75" customHeight="1"/>
    <row r="7419" ht="15.75" customHeight="1"/>
    <row r="7420" ht="15.75" customHeight="1"/>
    <row r="7421" ht="15.75" customHeight="1"/>
    <row r="7422" ht="15.75" customHeight="1"/>
    <row r="7423" ht="15.75" customHeight="1"/>
    <row r="7424" ht="15.75" customHeight="1"/>
    <row r="7425" ht="15.75" customHeight="1"/>
    <row r="7426" ht="15.75" customHeight="1"/>
    <row r="7427" ht="15.75" customHeight="1"/>
    <row r="7428" ht="15.75" customHeight="1"/>
    <row r="7429" ht="15.75" customHeight="1"/>
    <row r="7430" ht="15.75" customHeight="1"/>
    <row r="7431" ht="15.75" customHeight="1"/>
    <row r="7432" ht="15.75" customHeight="1"/>
    <row r="7433" ht="15.75" customHeight="1"/>
    <row r="7434" ht="15.75" customHeight="1"/>
    <row r="7435" ht="15.75" customHeight="1"/>
    <row r="7436" ht="15.75" customHeight="1"/>
    <row r="7437" ht="15.75" customHeight="1"/>
    <row r="7438" ht="15.75" customHeight="1"/>
    <row r="7439" ht="15.75" customHeight="1"/>
    <row r="7440" ht="15.75" customHeight="1"/>
    <row r="7441" ht="15.75" customHeight="1"/>
    <row r="7442" ht="15.75" customHeight="1"/>
    <row r="7443" ht="15.75" customHeight="1"/>
    <row r="7444" ht="15.75" customHeight="1"/>
    <row r="7445" ht="15.75" customHeight="1"/>
    <row r="7446" ht="15.75" customHeight="1"/>
    <row r="7447" ht="15.75" customHeight="1"/>
    <row r="7448" ht="15.75" customHeight="1"/>
    <row r="7449" ht="15.75" customHeight="1"/>
    <row r="7450" ht="15.75" customHeight="1"/>
    <row r="7451" ht="15.75" customHeight="1"/>
    <row r="7452" ht="15.75" customHeight="1"/>
    <row r="7453" ht="15.75" customHeight="1"/>
    <row r="7454" ht="15.75" customHeight="1"/>
    <row r="7455" ht="15.75" customHeight="1"/>
    <row r="7456" ht="15.75" customHeight="1"/>
    <row r="7457" ht="15.75" customHeight="1"/>
    <row r="7458" ht="15.75" customHeight="1"/>
    <row r="7459" ht="15.75" customHeight="1"/>
    <row r="7460" ht="15.75" customHeight="1"/>
    <row r="7461" ht="15.75" customHeight="1"/>
    <row r="7462" ht="15.75" customHeight="1"/>
    <row r="7463" ht="15.75" customHeight="1"/>
    <row r="7464" ht="15.75" customHeight="1"/>
    <row r="7465" ht="15.75" customHeight="1"/>
    <row r="7466" ht="15.75" customHeight="1"/>
    <row r="7467" ht="15.75" customHeight="1"/>
    <row r="7468" ht="15.75" customHeight="1"/>
    <row r="7469" ht="15.75" customHeight="1"/>
    <row r="7470" ht="15.75" customHeight="1"/>
    <row r="7471" ht="15.75" customHeight="1"/>
    <row r="7472" ht="15.75" customHeight="1"/>
    <row r="7473" ht="15.75" customHeight="1"/>
    <row r="7474" ht="15.75" customHeight="1"/>
    <row r="7475" ht="15.75" customHeight="1"/>
    <row r="7476" ht="15.75" customHeight="1"/>
    <row r="7477" ht="15.75" customHeight="1"/>
    <row r="7478" ht="15.75" customHeight="1"/>
    <row r="7479" ht="15.75" customHeight="1"/>
    <row r="7480" ht="15.75" customHeight="1"/>
    <row r="7481" ht="15.75" customHeight="1"/>
    <row r="7482" ht="15.75" customHeight="1"/>
    <row r="7483" ht="15.75" customHeight="1"/>
    <row r="7484" ht="15.75" customHeight="1"/>
    <row r="7485" ht="15.75" customHeight="1"/>
    <row r="7486" ht="15.75" customHeight="1"/>
    <row r="7487" ht="15.75" customHeight="1"/>
    <row r="7488" ht="15.75" customHeight="1"/>
    <row r="7489" ht="15.75" customHeight="1"/>
    <row r="7490" ht="15.75" customHeight="1"/>
    <row r="7491" ht="15.75" customHeight="1"/>
    <row r="7492" ht="15.75" customHeight="1"/>
    <row r="7493" ht="15.75" customHeight="1"/>
    <row r="7494" ht="15.75" customHeight="1"/>
    <row r="7495" ht="15.75" customHeight="1"/>
    <row r="7496" ht="15.75" customHeight="1"/>
    <row r="7497" ht="15.75" customHeight="1"/>
    <row r="7498" ht="15.75" customHeight="1"/>
    <row r="7499" ht="15.75" customHeight="1"/>
    <row r="7500" ht="15.75" customHeight="1"/>
    <row r="7501" ht="15.75" customHeight="1"/>
    <row r="7502" ht="15.75" customHeight="1"/>
    <row r="7503" ht="15.75" customHeight="1"/>
    <row r="7504" ht="15.75" customHeight="1"/>
    <row r="7505" ht="15.75" customHeight="1"/>
    <row r="7506" ht="15.75" customHeight="1"/>
    <row r="7507" ht="15.75" customHeight="1"/>
    <row r="7508" ht="15.75" customHeight="1"/>
    <row r="7509" ht="15.75" customHeight="1"/>
    <row r="7510" ht="15.75" customHeight="1"/>
    <row r="7511" ht="15.75" customHeight="1"/>
    <row r="7512" ht="15.75" customHeight="1"/>
    <row r="7513" ht="15.75" customHeight="1"/>
    <row r="7514" ht="15.75" customHeight="1"/>
    <row r="7515" ht="15.75" customHeight="1"/>
    <row r="7516" ht="15.75" customHeight="1"/>
    <row r="7517" ht="15.75" customHeight="1"/>
    <row r="7518" ht="15.75" customHeight="1"/>
    <row r="7519" ht="15.75" customHeight="1"/>
    <row r="7520" ht="15.75" customHeight="1"/>
    <row r="7521" ht="15.75" customHeight="1"/>
    <row r="7522" ht="15.75" customHeight="1"/>
    <row r="7523" ht="15.75" customHeight="1"/>
    <row r="7524" ht="15.75" customHeight="1"/>
    <row r="7525" ht="15.75" customHeight="1"/>
    <row r="7526" ht="15.75" customHeight="1"/>
    <row r="7527" ht="15.75" customHeight="1"/>
    <row r="7528" ht="15.75" customHeight="1"/>
    <row r="7529" ht="15.75" customHeight="1"/>
    <row r="7530" ht="15.75" customHeight="1"/>
    <row r="7531" ht="15.75" customHeight="1"/>
    <row r="7532" ht="15.75" customHeight="1"/>
    <row r="7533" ht="15.75" customHeight="1"/>
    <row r="7534" ht="15.75" customHeight="1"/>
    <row r="7535" ht="15.75" customHeight="1"/>
    <row r="7536" ht="15.75" customHeight="1"/>
    <row r="7537" ht="15.75" customHeight="1"/>
    <row r="7538" ht="15.75" customHeight="1"/>
    <row r="7539" ht="15.75" customHeight="1"/>
    <row r="7540" ht="15.75" customHeight="1"/>
    <row r="7541" ht="15.75" customHeight="1"/>
    <row r="7542" ht="15.75" customHeight="1"/>
    <row r="7543" ht="15.75" customHeight="1"/>
    <row r="7544" ht="15.75" customHeight="1"/>
    <row r="7545" ht="15.75" customHeight="1"/>
    <row r="7546" ht="15.75" customHeight="1"/>
    <row r="7547" ht="15.75" customHeight="1"/>
    <row r="7548" ht="15.75" customHeight="1"/>
    <row r="7549" ht="15.75" customHeight="1"/>
    <row r="7550" ht="15.75" customHeight="1"/>
    <row r="7551" ht="15.75" customHeight="1"/>
    <row r="7552" ht="15.75" customHeight="1"/>
    <row r="7553" ht="15.75" customHeight="1"/>
    <row r="7554" ht="15.75" customHeight="1"/>
    <row r="7555" ht="15.75" customHeight="1"/>
    <row r="7556" ht="15.75" customHeight="1"/>
    <row r="7557" ht="15.75" customHeight="1"/>
    <row r="7558" ht="15.75" customHeight="1"/>
    <row r="7559" ht="15.75" customHeight="1"/>
    <row r="7560" ht="15.75" customHeight="1"/>
    <row r="7561" ht="15.75" customHeight="1"/>
    <row r="7562" ht="15.75" customHeight="1"/>
    <row r="7563" ht="15.75" customHeight="1"/>
    <row r="7564" ht="15.75" customHeight="1"/>
    <row r="7565" ht="15.75" customHeight="1"/>
    <row r="7566" ht="15.75" customHeight="1"/>
    <row r="7567" ht="15.75" customHeight="1"/>
    <row r="7568" ht="15.75" customHeight="1"/>
    <row r="7569" ht="15.75" customHeight="1"/>
    <row r="7570" ht="15.75" customHeight="1"/>
    <row r="7571" ht="15.75" customHeight="1"/>
    <row r="7572" ht="15.75" customHeight="1"/>
    <row r="7573" ht="15.75" customHeight="1"/>
    <row r="7574" ht="15.75" customHeight="1"/>
    <row r="7575" ht="15.75" customHeight="1"/>
    <row r="7576" ht="15.75" customHeight="1"/>
    <row r="7577" ht="15.75" customHeight="1"/>
    <row r="7578" ht="15.75" customHeight="1"/>
    <row r="7579" ht="15.75" customHeight="1"/>
    <row r="7580" ht="15.75" customHeight="1"/>
    <row r="7581" ht="15.75" customHeight="1"/>
    <row r="7582" ht="15.75" customHeight="1"/>
    <row r="7583" ht="15.75" customHeight="1"/>
    <row r="7584" ht="15.75" customHeight="1"/>
    <row r="7585" ht="15.75" customHeight="1"/>
    <row r="7586" ht="15.75" customHeight="1"/>
    <row r="7587" ht="15.75" customHeight="1"/>
    <row r="7588" ht="15.75" customHeight="1"/>
    <row r="7589" ht="15.75" customHeight="1"/>
    <row r="7590" ht="15.75" customHeight="1"/>
    <row r="7591" ht="15.75" customHeight="1"/>
    <row r="7592" ht="15.75" customHeight="1"/>
    <row r="7593" ht="15.75" customHeight="1"/>
    <row r="7594" ht="15.75" customHeight="1"/>
    <row r="7595" ht="15.75" customHeight="1"/>
    <row r="7596" ht="15.75" customHeight="1"/>
    <row r="7597" ht="15.75" customHeight="1"/>
    <row r="7598" ht="15.75" customHeight="1"/>
    <row r="7599" ht="15.75" customHeight="1"/>
    <row r="7600" ht="15.75" customHeight="1"/>
    <row r="7601" ht="15.75" customHeight="1"/>
    <row r="7602" ht="15.75" customHeight="1"/>
    <row r="7603" ht="15.75" customHeight="1"/>
    <row r="7604" ht="15.75" customHeight="1"/>
    <row r="7605" ht="15.75" customHeight="1"/>
    <row r="7606" ht="15.75" customHeight="1"/>
    <row r="7607" ht="15.75" customHeight="1"/>
    <row r="7608" ht="15.75" customHeight="1"/>
    <row r="7609" ht="15.75" customHeight="1"/>
    <row r="7610" ht="15.75" customHeight="1"/>
    <row r="7611" ht="15.75" customHeight="1"/>
    <row r="7612" ht="15.75" customHeight="1"/>
    <row r="7613" ht="15.75" customHeight="1"/>
    <row r="7614" ht="15.75" customHeight="1"/>
    <row r="7615" ht="15.75" customHeight="1"/>
    <row r="7616" ht="15.75" customHeight="1"/>
    <row r="7617" ht="15.75" customHeight="1"/>
    <row r="7618" ht="15.75" customHeight="1"/>
    <row r="7619" ht="15.75" customHeight="1"/>
    <row r="7620" ht="15.75" customHeight="1"/>
    <row r="7621" ht="15.75" customHeight="1"/>
    <row r="7622" ht="15.75" customHeight="1"/>
    <row r="7623" ht="15.75" customHeight="1"/>
    <row r="7624" ht="15.75" customHeight="1"/>
    <row r="7625" ht="15.75" customHeight="1"/>
    <row r="7626" ht="15.75" customHeight="1"/>
    <row r="7627" ht="15.75" customHeight="1"/>
    <row r="7628" ht="15.75" customHeight="1"/>
    <row r="7629" ht="15.75" customHeight="1"/>
    <row r="7630" ht="15.75" customHeight="1"/>
    <row r="7631" ht="15.75" customHeight="1"/>
    <row r="7632" ht="15.75" customHeight="1"/>
    <row r="7633" ht="15.75" customHeight="1"/>
    <row r="7634" ht="15.75" customHeight="1"/>
    <row r="7635" ht="15.75" customHeight="1"/>
    <row r="7636" ht="15.75" customHeight="1"/>
    <row r="7637" ht="15.75" customHeight="1"/>
    <row r="7638" ht="15.75" customHeight="1"/>
    <row r="7639" ht="15.75" customHeight="1"/>
    <row r="7640" ht="15.75" customHeight="1"/>
    <row r="7641" ht="15.75" customHeight="1"/>
    <row r="7642" ht="15.75" customHeight="1"/>
    <row r="7643" ht="15.75" customHeight="1"/>
    <row r="7644" ht="15.75" customHeight="1"/>
    <row r="7645" ht="15.75" customHeight="1"/>
    <row r="7646" ht="15.75" customHeight="1"/>
    <row r="7647" ht="15.75" customHeight="1"/>
    <row r="7648" ht="15.75" customHeight="1"/>
    <row r="7649" ht="15.75" customHeight="1"/>
    <row r="7650" ht="15.75" customHeight="1"/>
    <row r="7651" ht="15.75" customHeight="1"/>
    <row r="7652" ht="15.75" customHeight="1"/>
    <row r="7653" ht="15.75" customHeight="1"/>
    <row r="7654" ht="15.75" customHeight="1"/>
    <row r="7655" ht="15.75" customHeight="1"/>
    <row r="7656" ht="15.75" customHeight="1"/>
    <row r="7657" ht="15.75" customHeight="1"/>
    <row r="7658" ht="15.75" customHeight="1"/>
    <row r="7659" ht="15.75" customHeight="1"/>
    <row r="7660" ht="15.75" customHeight="1"/>
    <row r="7661" ht="15.75" customHeight="1"/>
    <row r="7662" ht="15.75" customHeight="1"/>
    <row r="7663" ht="15.75" customHeight="1"/>
    <row r="7664" ht="15.75" customHeight="1"/>
    <row r="7665" ht="15.75" customHeight="1"/>
    <row r="7666" ht="15.75" customHeight="1"/>
    <row r="7667" ht="15.75" customHeight="1"/>
    <row r="7668" ht="15.75" customHeight="1"/>
    <row r="7669" ht="15.75" customHeight="1"/>
    <row r="7670" ht="15.75" customHeight="1"/>
    <row r="7671" ht="15.75" customHeight="1"/>
    <row r="7672" ht="15.75" customHeight="1"/>
    <row r="7673" ht="15.75" customHeight="1"/>
    <row r="7674" ht="15.75" customHeight="1"/>
    <row r="7675" ht="15.75" customHeight="1"/>
    <row r="7676" ht="15.75" customHeight="1"/>
    <row r="7677" ht="15.75" customHeight="1"/>
    <row r="7678" ht="15.75" customHeight="1"/>
    <row r="7679" ht="15.75" customHeight="1"/>
    <row r="7680" ht="15.75" customHeight="1"/>
    <row r="7681" ht="15.75" customHeight="1"/>
    <row r="7682" ht="15.75" customHeight="1"/>
    <row r="7683" ht="15.75" customHeight="1"/>
    <row r="7684" ht="15.75" customHeight="1"/>
    <row r="7685" ht="15.75" customHeight="1"/>
    <row r="7686" ht="15.75" customHeight="1"/>
    <row r="7687" ht="15.75" customHeight="1"/>
    <row r="7688" ht="15.75" customHeight="1"/>
    <row r="7689" ht="15.75" customHeight="1"/>
    <row r="7690" ht="15.75" customHeight="1"/>
    <row r="7691" ht="15.75" customHeight="1"/>
    <row r="7692" ht="15.75" customHeight="1"/>
    <row r="7693" ht="15.75" customHeight="1"/>
    <row r="7694" ht="15.75" customHeight="1"/>
    <row r="7695" ht="15.75" customHeight="1"/>
    <row r="7696" ht="15.75" customHeight="1"/>
    <row r="7697" ht="15.75" customHeight="1"/>
    <row r="7698" ht="15.75" customHeight="1"/>
    <row r="7699" ht="15.75" customHeight="1"/>
    <row r="7700" ht="15.75" customHeight="1"/>
    <row r="7701" ht="15.75" customHeight="1"/>
    <row r="7702" ht="15.75" customHeight="1"/>
    <row r="7703" ht="15.75" customHeight="1"/>
    <row r="7704" ht="15.75" customHeight="1"/>
    <row r="7705" ht="15.75" customHeight="1"/>
    <row r="7706" ht="15.75" customHeight="1"/>
    <row r="7707" ht="15.75" customHeight="1"/>
    <row r="7708" ht="15.75" customHeight="1"/>
    <row r="7709" ht="15.75" customHeight="1"/>
    <row r="7710" ht="15.75" customHeight="1"/>
    <row r="7711" ht="15.75" customHeight="1"/>
    <row r="7712" ht="15.75" customHeight="1"/>
    <row r="7713" ht="15.75" customHeight="1"/>
    <row r="7714" ht="15.75" customHeight="1"/>
    <row r="7715" ht="15.75" customHeight="1"/>
    <row r="7716" ht="15.75" customHeight="1"/>
    <row r="7717" ht="15.75" customHeight="1"/>
    <row r="7718" ht="15.75" customHeight="1"/>
    <row r="7719" ht="15.75" customHeight="1"/>
    <row r="7720" ht="15.75" customHeight="1"/>
    <row r="7721" ht="15.75" customHeight="1"/>
    <row r="7722" ht="15.75" customHeight="1"/>
    <row r="7723" ht="15.75" customHeight="1"/>
    <row r="7724" ht="15.75" customHeight="1"/>
    <row r="7725" ht="15.75" customHeight="1"/>
    <row r="7726" ht="15.75" customHeight="1"/>
    <row r="7727" ht="15.75" customHeight="1"/>
    <row r="7728" ht="15.75" customHeight="1"/>
    <row r="7729" ht="15.75" customHeight="1"/>
    <row r="7730" ht="15.75" customHeight="1"/>
    <row r="7731" ht="15.75" customHeight="1"/>
    <row r="7732" ht="15.75" customHeight="1"/>
    <row r="7733" ht="15.75" customHeight="1"/>
    <row r="7734" ht="15.75" customHeight="1"/>
    <row r="7735" ht="15.75" customHeight="1"/>
    <row r="7736" ht="15.75" customHeight="1"/>
    <row r="7737" ht="15.75" customHeight="1"/>
    <row r="7738" ht="15.75" customHeight="1"/>
    <row r="7739" ht="15.75" customHeight="1"/>
    <row r="7740" ht="15.75" customHeight="1"/>
    <row r="7741" ht="15.75" customHeight="1"/>
    <row r="7742" ht="15.75" customHeight="1"/>
    <row r="7743" ht="15.75" customHeight="1"/>
    <row r="7744" ht="15.75" customHeight="1"/>
    <row r="7745" ht="15.75" customHeight="1"/>
    <row r="7746" ht="15.75" customHeight="1"/>
    <row r="7747" ht="15.75" customHeight="1"/>
    <row r="7748" ht="15.75" customHeight="1"/>
    <row r="7749" ht="15.75" customHeight="1"/>
    <row r="7750" ht="15.75" customHeight="1"/>
    <row r="7751" ht="15.75" customHeight="1"/>
    <row r="7752" ht="15.75" customHeight="1"/>
    <row r="7753" ht="15.75" customHeight="1"/>
    <row r="7754" ht="15.75" customHeight="1"/>
    <row r="7755" ht="15.75" customHeight="1"/>
    <row r="7756" ht="15.75" customHeight="1"/>
    <row r="7757" ht="15.75" customHeight="1"/>
    <row r="7758" ht="15.75" customHeight="1"/>
    <row r="7759" ht="15.75" customHeight="1"/>
    <row r="7760" ht="15.75" customHeight="1"/>
    <row r="7761" ht="15.75" customHeight="1"/>
    <row r="7762" ht="15.75" customHeight="1"/>
    <row r="7763" ht="15.75" customHeight="1"/>
    <row r="7764" ht="15.75" customHeight="1"/>
    <row r="7765" ht="15.75" customHeight="1"/>
    <row r="7766" ht="15.75" customHeight="1"/>
    <row r="7767" ht="15.75" customHeight="1"/>
    <row r="7768" ht="15.75" customHeight="1"/>
    <row r="7769" ht="15.75" customHeight="1"/>
    <row r="7770" ht="15.75" customHeight="1"/>
    <row r="7771" ht="15.75" customHeight="1"/>
    <row r="7772" ht="15.75" customHeight="1"/>
    <row r="7773" ht="15.75" customHeight="1"/>
    <row r="7774" ht="15.75" customHeight="1"/>
    <row r="7775" ht="15.75" customHeight="1"/>
    <row r="7776" ht="15.75" customHeight="1"/>
    <row r="7777" ht="15.75" customHeight="1"/>
    <row r="7778" ht="15.75" customHeight="1"/>
    <row r="7779" ht="15.75" customHeight="1"/>
    <row r="7780" ht="15.75" customHeight="1"/>
    <row r="7781" ht="15.75" customHeight="1"/>
    <row r="7782" ht="15.75" customHeight="1"/>
    <row r="7783" ht="15.75" customHeight="1"/>
    <row r="7784" ht="15.75" customHeight="1"/>
    <row r="7785" ht="15.75" customHeight="1"/>
    <row r="7786" ht="15.75" customHeight="1"/>
    <row r="7787" ht="15.75" customHeight="1"/>
    <row r="7788" ht="15.75" customHeight="1"/>
    <row r="7789" ht="15.75" customHeight="1"/>
    <row r="7790" ht="15.75" customHeight="1"/>
    <row r="7791" ht="15.75" customHeight="1"/>
    <row r="7792" ht="15.75" customHeight="1"/>
    <row r="7793" ht="15.75" customHeight="1"/>
    <row r="7794" ht="15.75" customHeight="1"/>
    <row r="7795" ht="15.75" customHeight="1"/>
    <row r="7796" ht="15.75" customHeight="1"/>
    <row r="7797" ht="15.75" customHeight="1"/>
    <row r="7798" ht="15.75" customHeight="1"/>
    <row r="7799" ht="15.75" customHeight="1"/>
    <row r="7800" ht="15.75" customHeight="1"/>
    <row r="7801" ht="15.75" customHeight="1"/>
    <row r="7802" ht="15.75" customHeight="1"/>
    <row r="7803" ht="15.75" customHeight="1"/>
    <row r="7804" ht="15.75" customHeight="1"/>
    <row r="7805" ht="15.75" customHeight="1"/>
    <row r="7806" ht="15.75" customHeight="1"/>
    <row r="7807" ht="15.75" customHeight="1"/>
    <row r="7808" ht="15.75" customHeight="1"/>
    <row r="7809" ht="15.75" customHeight="1"/>
    <row r="7810" ht="15.75" customHeight="1"/>
    <row r="7811" ht="15.75" customHeight="1"/>
    <row r="7812" ht="15.75" customHeight="1"/>
    <row r="7813" ht="15.75" customHeight="1"/>
    <row r="7814" ht="15.75" customHeight="1"/>
    <row r="7815" ht="15.75" customHeight="1"/>
    <row r="7816" ht="15.75" customHeight="1"/>
    <row r="7817" ht="15.75" customHeight="1"/>
    <row r="7818" ht="15.75" customHeight="1"/>
    <row r="7819" ht="15.75" customHeight="1"/>
    <row r="7820" ht="15.75" customHeight="1"/>
    <row r="7821" ht="15.75" customHeight="1"/>
    <row r="7822" ht="15.75" customHeight="1"/>
    <row r="7823" ht="15.75" customHeight="1"/>
    <row r="7824" ht="15.75" customHeight="1"/>
    <row r="7825" ht="15.75" customHeight="1"/>
    <row r="7826" ht="15.75" customHeight="1"/>
    <row r="7827" ht="15.75" customHeight="1"/>
    <row r="7828" ht="15.75" customHeight="1"/>
    <row r="7829" ht="15.75" customHeight="1"/>
    <row r="7830" ht="15.75" customHeight="1"/>
    <row r="7831" ht="15.75" customHeight="1"/>
    <row r="7832" ht="15.75" customHeight="1"/>
    <row r="7833" ht="15.75" customHeight="1"/>
    <row r="7834" ht="15.75" customHeight="1"/>
    <row r="7835" ht="15.75" customHeight="1"/>
    <row r="7836" ht="15.75" customHeight="1"/>
    <row r="7837" ht="15.75" customHeight="1"/>
    <row r="7838" ht="15.75" customHeight="1"/>
    <row r="7839" ht="15.75" customHeight="1"/>
    <row r="7840" ht="15.75" customHeight="1"/>
    <row r="7841" ht="15.75" customHeight="1"/>
    <row r="7842" ht="15.75" customHeight="1"/>
    <row r="7843" ht="15.75" customHeight="1"/>
    <row r="7844" ht="15.75" customHeight="1"/>
    <row r="7845" ht="15.75" customHeight="1"/>
    <row r="7846" ht="15.75" customHeight="1"/>
    <row r="7847" ht="15.75" customHeight="1"/>
    <row r="7848" ht="15.75" customHeight="1"/>
    <row r="7849" ht="15.75" customHeight="1"/>
    <row r="7850" ht="15.75" customHeight="1"/>
    <row r="7851" ht="15.75" customHeight="1"/>
    <row r="7852" ht="15.75" customHeight="1"/>
    <row r="7853" ht="15.75" customHeight="1"/>
    <row r="7854" ht="15.75" customHeight="1"/>
    <row r="7855" ht="15.75" customHeight="1"/>
    <row r="7856" ht="15.75" customHeight="1"/>
    <row r="7857" ht="15.75" customHeight="1"/>
    <row r="7858" ht="15.75" customHeight="1"/>
    <row r="7859" ht="15.75" customHeight="1"/>
    <row r="7860" ht="15.75" customHeight="1"/>
    <row r="7861" ht="15.75" customHeight="1"/>
    <row r="7862" ht="15.75" customHeight="1"/>
    <row r="7863" ht="15.75" customHeight="1"/>
    <row r="7864" ht="15.75" customHeight="1"/>
    <row r="7865" ht="15.75" customHeight="1"/>
    <row r="7866" ht="15.75" customHeight="1"/>
    <row r="7867" ht="15.75" customHeight="1"/>
    <row r="7868" ht="15.75" customHeight="1"/>
    <row r="7869" ht="15.75" customHeight="1"/>
    <row r="7870" ht="15.75" customHeight="1"/>
    <row r="7871" ht="15.75" customHeight="1"/>
    <row r="7872" ht="15.75" customHeight="1"/>
    <row r="7873" ht="15.75" customHeight="1"/>
    <row r="7874" ht="15.75" customHeight="1"/>
    <row r="7875" ht="15.75" customHeight="1"/>
    <row r="7876" ht="15.75" customHeight="1"/>
    <row r="7877" ht="15.75" customHeight="1"/>
    <row r="7878" ht="15.75" customHeight="1"/>
    <row r="7879" ht="15.75" customHeight="1"/>
    <row r="7880" ht="15.75" customHeight="1"/>
    <row r="7881" ht="15.75" customHeight="1"/>
    <row r="7882" ht="15.75" customHeight="1"/>
    <row r="7883" ht="15.75" customHeight="1"/>
    <row r="7884" ht="15.75" customHeight="1"/>
    <row r="7885" ht="15.75" customHeight="1"/>
    <row r="7886" ht="15.75" customHeight="1"/>
    <row r="7887" ht="15.75" customHeight="1"/>
    <row r="7888" ht="15.75" customHeight="1"/>
    <row r="7889" ht="15.75" customHeight="1"/>
    <row r="7890" ht="15.75" customHeight="1"/>
    <row r="7891" ht="15.75" customHeight="1"/>
    <row r="7892" ht="15.75" customHeight="1"/>
    <row r="7893" ht="15.75" customHeight="1"/>
    <row r="7894" ht="15.75" customHeight="1"/>
    <row r="7895" ht="15.75" customHeight="1"/>
    <row r="7896" ht="15.75" customHeight="1"/>
    <row r="7897" ht="15.75" customHeight="1"/>
    <row r="7898" ht="15.75" customHeight="1"/>
    <row r="7899" ht="15.75" customHeight="1"/>
    <row r="7900" ht="15.75" customHeight="1"/>
    <row r="7901" ht="15.75" customHeight="1"/>
    <row r="7902" ht="15.75" customHeight="1"/>
    <row r="7903" ht="15.75" customHeight="1"/>
    <row r="7904" ht="15.75" customHeight="1"/>
    <row r="7905" ht="15.75" customHeight="1"/>
    <row r="7906" ht="15.75" customHeight="1"/>
    <row r="7907" ht="15.75" customHeight="1"/>
    <row r="7908" ht="15.75" customHeight="1"/>
    <row r="7909" ht="15.75" customHeight="1"/>
    <row r="7910" ht="15.75" customHeight="1"/>
    <row r="7911" ht="15.75" customHeight="1"/>
    <row r="7912" ht="15.75" customHeight="1"/>
    <row r="7913" ht="15.75" customHeight="1"/>
    <row r="7914" ht="15.75" customHeight="1"/>
    <row r="7915" ht="15.75" customHeight="1"/>
    <row r="7916" ht="15.75" customHeight="1"/>
    <row r="7917" ht="15.75" customHeight="1"/>
    <row r="7918" ht="15.75" customHeight="1"/>
    <row r="7919" ht="15.75" customHeight="1"/>
    <row r="7920" ht="15.75" customHeight="1"/>
    <row r="7921" ht="15.75" customHeight="1"/>
    <row r="7922" ht="15.75" customHeight="1"/>
    <row r="7923" ht="15.75" customHeight="1"/>
    <row r="7924" ht="15.75" customHeight="1"/>
    <row r="7925" ht="15.75" customHeight="1"/>
    <row r="7926" ht="15.75" customHeight="1"/>
    <row r="7927" ht="15.75" customHeight="1"/>
    <row r="7928" ht="15.75" customHeight="1"/>
    <row r="7929" ht="15.75" customHeight="1"/>
    <row r="7930" ht="15.75" customHeight="1"/>
    <row r="7931" ht="15.75" customHeight="1"/>
    <row r="7932" ht="15.75" customHeight="1"/>
    <row r="7933" ht="15.75" customHeight="1"/>
    <row r="7934" ht="15.75" customHeight="1"/>
    <row r="7935" ht="15.75" customHeight="1"/>
    <row r="7936" ht="15.75" customHeight="1"/>
    <row r="7937" ht="15.75" customHeight="1"/>
    <row r="7938" ht="15.75" customHeight="1"/>
    <row r="7939" ht="15.75" customHeight="1"/>
    <row r="7940" ht="15.75" customHeight="1"/>
    <row r="7941" ht="15.75" customHeight="1"/>
    <row r="7942" ht="15.75" customHeight="1"/>
    <row r="7943" ht="15.75" customHeight="1"/>
    <row r="7944" ht="15.75" customHeight="1"/>
    <row r="7945" ht="15.75" customHeight="1"/>
    <row r="7946" ht="15.75" customHeight="1"/>
    <row r="7947" ht="15.75" customHeight="1"/>
    <row r="7948" ht="15.75" customHeight="1"/>
    <row r="7949" ht="15.75" customHeight="1"/>
    <row r="7950" ht="15.75" customHeight="1"/>
    <row r="7951" ht="15.75" customHeight="1"/>
    <row r="7952" ht="15.75" customHeight="1"/>
    <row r="7953" ht="15.75" customHeight="1"/>
    <row r="7954" ht="15.75" customHeight="1"/>
    <row r="7955" ht="15.75" customHeight="1"/>
    <row r="7956" ht="15.75" customHeight="1"/>
    <row r="7957" ht="15.75" customHeight="1"/>
    <row r="7958" ht="15.75" customHeight="1"/>
    <row r="7959" ht="15.75" customHeight="1"/>
    <row r="7960" ht="15.75" customHeight="1"/>
    <row r="7961" ht="15.75" customHeight="1"/>
    <row r="7962" ht="15.75" customHeight="1"/>
    <row r="7963" ht="15.75" customHeight="1"/>
    <row r="7964" ht="15.75" customHeight="1"/>
    <row r="7965" ht="15.75" customHeight="1"/>
    <row r="7966" ht="15.75" customHeight="1"/>
    <row r="7967" ht="15.75" customHeight="1"/>
    <row r="7968" ht="15.75" customHeight="1"/>
    <row r="7969" ht="15.75" customHeight="1"/>
    <row r="7970" ht="15.75" customHeight="1"/>
    <row r="7971" ht="15.75" customHeight="1"/>
    <row r="7972" ht="15.75" customHeight="1"/>
    <row r="7973" ht="15.75" customHeight="1"/>
    <row r="7974" ht="15.75" customHeight="1"/>
    <row r="7975" ht="15.75" customHeight="1"/>
    <row r="7976" ht="15.75" customHeight="1"/>
    <row r="7977" ht="15.75" customHeight="1"/>
    <row r="7978" ht="15.75" customHeight="1"/>
    <row r="7979" ht="15.75" customHeight="1"/>
    <row r="7980" ht="15.75" customHeight="1"/>
    <row r="7981" ht="15.75" customHeight="1"/>
    <row r="7982" ht="15.75" customHeight="1"/>
    <row r="7983" ht="15.75" customHeight="1"/>
    <row r="7984" ht="15.75" customHeight="1"/>
    <row r="7985" ht="15.75" customHeight="1"/>
    <row r="7986" ht="15.75" customHeight="1"/>
    <row r="7987" ht="15.75" customHeight="1"/>
    <row r="7988" ht="15.75" customHeight="1"/>
    <row r="7989" ht="15.75" customHeight="1"/>
    <row r="7990" ht="15.75" customHeight="1"/>
    <row r="7991" ht="15.75" customHeight="1"/>
    <row r="7992" ht="15.75" customHeight="1"/>
    <row r="7993" ht="15.75" customHeight="1"/>
    <row r="7994" ht="15.75" customHeight="1"/>
    <row r="7995" ht="15.75" customHeight="1"/>
    <row r="7996" ht="15.75" customHeight="1"/>
    <row r="7997" ht="15.75" customHeight="1"/>
    <row r="7998" ht="15.75" customHeight="1"/>
    <row r="7999" ht="15.75" customHeight="1"/>
    <row r="8000" ht="15.75" customHeight="1"/>
    <row r="8001" ht="15.75" customHeight="1"/>
    <row r="8002" ht="15.75" customHeight="1"/>
    <row r="8003" ht="15.75" customHeight="1"/>
    <row r="8004" ht="15.75" customHeight="1"/>
    <row r="8005" ht="15.75" customHeight="1"/>
    <row r="8006" ht="15.75" customHeight="1"/>
    <row r="8007" ht="15.75" customHeight="1"/>
    <row r="8008" ht="15.75" customHeight="1"/>
    <row r="8009" ht="15.75" customHeight="1"/>
    <row r="8010" ht="15.75" customHeight="1"/>
    <row r="8011" ht="15.75" customHeight="1"/>
    <row r="8012" ht="15.75" customHeight="1"/>
    <row r="8013" ht="15.75" customHeight="1"/>
    <row r="8014" ht="15.75" customHeight="1"/>
    <row r="8015" ht="15.75" customHeight="1"/>
    <row r="8016" ht="15.75" customHeight="1"/>
    <row r="8017" ht="15.75" customHeight="1"/>
    <row r="8018" ht="15.75" customHeight="1"/>
    <row r="8019" ht="15.75" customHeight="1"/>
    <row r="8020" ht="15.75" customHeight="1"/>
    <row r="8021" ht="15.75" customHeight="1"/>
    <row r="8022" ht="15.75" customHeight="1"/>
    <row r="8023" ht="15.75" customHeight="1"/>
    <row r="8024" ht="15.75" customHeight="1"/>
    <row r="8025" ht="15.75" customHeight="1"/>
    <row r="8026" ht="15.75" customHeight="1"/>
    <row r="8027" ht="15.75" customHeight="1"/>
    <row r="8028" ht="15.75" customHeight="1"/>
    <row r="8029" ht="15.75" customHeight="1"/>
    <row r="8030" ht="15.75" customHeight="1"/>
    <row r="8031" ht="15.75" customHeight="1"/>
    <row r="8032" ht="15.75" customHeight="1"/>
    <row r="8033" ht="15.75" customHeight="1"/>
    <row r="8034" ht="15.75" customHeight="1"/>
    <row r="8035" ht="15.75" customHeight="1"/>
    <row r="8036" ht="15.75" customHeight="1"/>
    <row r="8037" ht="15.75" customHeight="1"/>
    <row r="8038" ht="15.75" customHeight="1"/>
    <row r="8039" ht="15.75" customHeight="1"/>
    <row r="8040" ht="15.75" customHeight="1"/>
    <row r="8041" ht="15.75" customHeight="1"/>
    <row r="8042" ht="15.75" customHeight="1"/>
    <row r="8043" ht="15.75" customHeight="1"/>
    <row r="8044" ht="15.75" customHeight="1"/>
    <row r="8045" ht="15.75" customHeight="1"/>
    <row r="8046" ht="15.75" customHeight="1"/>
    <row r="8047" ht="15.75" customHeight="1"/>
    <row r="8048" ht="15.75" customHeight="1"/>
    <row r="8049" ht="15.75" customHeight="1"/>
    <row r="8050" ht="15.75" customHeight="1"/>
    <row r="8051" ht="15.75" customHeight="1"/>
    <row r="8052" ht="15.75" customHeight="1"/>
    <row r="8053" ht="15.75" customHeight="1"/>
    <row r="8054" ht="15.75" customHeight="1"/>
    <row r="8055" ht="15.75" customHeight="1"/>
    <row r="8056" ht="15.75" customHeight="1"/>
    <row r="8057" ht="15.75" customHeight="1"/>
    <row r="8058" ht="15.75" customHeight="1"/>
    <row r="8059" ht="15.75" customHeight="1"/>
    <row r="8060" ht="15.75" customHeight="1"/>
    <row r="8061" ht="15.75" customHeight="1"/>
    <row r="8062" ht="15.75" customHeight="1"/>
    <row r="8063" ht="15.75" customHeight="1"/>
    <row r="8064" ht="15.75" customHeight="1"/>
    <row r="8065" ht="15.75" customHeight="1"/>
    <row r="8066" ht="15.75" customHeight="1"/>
    <row r="8067" ht="15.75" customHeight="1"/>
    <row r="8068" ht="15.75" customHeight="1"/>
    <row r="8069" ht="15.75" customHeight="1"/>
    <row r="8070" ht="15.75" customHeight="1"/>
    <row r="8071" ht="15.75" customHeight="1"/>
    <row r="8072" ht="15.75" customHeight="1"/>
    <row r="8073" ht="15.75" customHeight="1"/>
    <row r="8074" ht="15.75" customHeight="1"/>
    <row r="8075" ht="15.75" customHeight="1"/>
    <row r="8076" ht="15.75" customHeight="1"/>
    <row r="8077" ht="15.75" customHeight="1"/>
    <row r="8078" ht="15.75" customHeight="1"/>
    <row r="8079" ht="15.75" customHeight="1"/>
    <row r="8080" ht="15.75" customHeight="1"/>
    <row r="8081" ht="15.75" customHeight="1"/>
    <row r="8082" ht="15.75" customHeight="1"/>
    <row r="8083" ht="15.75" customHeight="1"/>
    <row r="8084" ht="15.75" customHeight="1"/>
    <row r="8085" ht="15.75" customHeight="1"/>
    <row r="8086" ht="15.75" customHeight="1"/>
    <row r="8087" ht="15.75" customHeight="1"/>
    <row r="8088" ht="15.75" customHeight="1"/>
    <row r="8089" ht="15.75" customHeight="1"/>
    <row r="8090" ht="15.75" customHeight="1"/>
    <row r="8091" ht="15.75" customHeight="1"/>
    <row r="8092" ht="15.75" customHeight="1"/>
    <row r="8093" ht="15.75" customHeight="1"/>
    <row r="8094" ht="15.75" customHeight="1"/>
    <row r="8095" ht="15.75" customHeight="1"/>
    <row r="8096" ht="15.75" customHeight="1"/>
    <row r="8097" ht="15.75" customHeight="1"/>
    <row r="8098" ht="15.75" customHeight="1"/>
    <row r="8099" ht="15.75" customHeight="1"/>
    <row r="8100" ht="15.75" customHeight="1"/>
    <row r="8101" ht="15.75" customHeight="1"/>
    <row r="8102" ht="15.75" customHeight="1"/>
    <row r="8103" ht="15.75" customHeight="1"/>
    <row r="8104" ht="15.75" customHeight="1"/>
    <row r="8105" ht="15.75" customHeight="1"/>
    <row r="8106" ht="15.75" customHeight="1"/>
    <row r="8107" ht="15.75" customHeight="1"/>
    <row r="8108" ht="15.75" customHeight="1"/>
    <row r="8109" ht="15.75" customHeight="1"/>
    <row r="8110" ht="15.75" customHeight="1"/>
    <row r="8111" ht="15.75" customHeight="1"/>
    <row r="8112" ht="15.75" customHeight="1"/>
    <row r="8113" ht="15.75" customHeight="1"/>
    <row r="8114" ht="15.75" customHeight="1"/>
    <row r="8115" ht="15.75" customHeight="1"/>
    <row r="8116" ht="15.75" customHeight="1"/>
    <row r="8117" ht="15.75" customHeight="1"/>
    <row r="8118" ht="15.75" customHeight="1"/>
    <row r="8119" ht="15.75" customHeight="1"/>
    <row r="8120" ht="15.75" customHeight="1"/>
    <row r="8121" ht="15.75" customHeight="1"/>
    <row r="8122" ht="15.75" customHeight="1"/>
    <row r="8123" ht="15.75" customHeight="1"/>
    <row r="8124" ht="15.75" customHeight="1"/>
    <row r="8125" ht="15.75" customHeight="1"/>
    <row r="8126" ht="15.75" customHeight="1"/>
    <row r="8127" ht="15.75" customHeight="1"/>
    <row r="8128" ht="15.75" customHeight="1"/>
    <row r="8129" ht="15.75" customHeight="1"/>
    <row r="8130" ht="15.75" customHeight="1"/>
    <row r="8131" ht="15.75" customHeight="1"/>
    <row r="8132" ht="15.75" customHeight="1"/>
    <row r="8133" ht="15.75" customHeight="1"/>
    <row r="8134" ht="15.75" customHeight="1"/>
    <row r="8135" ht="15.75" customHeight="1"/>
    <row r="8136" ht="15.75" customHeight="1"/>
    <row r="8137" ht="15.75" customHeight="1"/>
    <row r="8138" ht="15.75" customHeight="1"/>
    <row r="8139" ht="15.75" customHeight="1"/>
    <row r="8140" ht="15.75" customHeight="1"/>
    <row r="8141" ht="15.75" customHeight="1"/>
    <row r="8142" ht="15.75" customHeight="1"/>
    <row r="8143" ht="15.75" customHeight="1"/>
    <row r="8144" ht="15.75" customHeight="1"/>
    <row r="8145" ht="15.75" customHeight="1"/>
    <row r="8146" ht="15.75" customHeight="1"/>
    <row r="8147" ht="15.75" customHeight="1"/>
    <row r="8148" ht="15.75" customHeight="1"/>
    <row r="8149" ht="15.75" customHeight="1"/>
    <row r="8150" ht="15.75" customHeight="1"/>
    <row r="8151" ht="15.75" customHeight="1"/>
    <row r="8152" ht="15.75" customHeight="1"/>
    <row r="8153" ht="15.75" customHeight="1"/>
    <row r="8154" ht="15.75" customHeight="1"/>
    <row r="8155" ht="15.75" customHeight="1"/>
    <row r="8156" ht="15.75" customHeight="1"/>
    <row r="8157" ht="15.75" customHeight="1"/>
    <row r="8158" ht="15.75" customHeight="1"/>
    <row r="8159" ht="15.75" customHeight="1"/>
    <row r="8160" ht="15.75" customHeight="1"/>
    <row r="8161" ht="15.75" customHeight="1"/>
    <row r="8162" ht="15.75" customHeight="1"/>
    <row r="8163" ht="15.75" customHeight="1"/>
    <row r="8164" ht="15.75" customHeight="1"/>
    <row r="8165" ht="15.75" customHeight="1"/>
    <row r="8166" ht="15.75" customHeight="1"/>
    <row r="8167" ht="15.75" customHeight="1"/>
    <row r="8168" ht="15.75" customHeight="1"/>
    <row r="8169" ht="15.75" customHeight="1"/>
    <row r="8170" ht="15.75" customHeight="1"/>
    <row r="8171" ht="15.75" customHeight="1"/>
    <row r="8172" ht="15.75" customHeight="1"/>
    <row r="8173" ht="15.75" customHeight="1"/>
    <row r="8174" ht="15.75" customHeight="1"/>
    <row r="8175" ht="15.75" customHeight="1"/>
    <row r="8176" ht="15.75" customHeight="1"/>
    <row r="8177" ht="15.75" customHeight="1"/>
    <row r="8178" ht="15.75" customHeight="1"/>
    <row r="8179" ht="15.75" customHeight="1"/>
    <row r="8180" ht="15.75" customHeight="1"/>
    <row r="8181" ht="15.75" customHeight="1"/>
    <row r="8182" ht="15.75" customHeight="1"/>
    <row r="8183" ht="15.75" customHeight="1"/>
    <row r="8184" ht="15.75" customHeight="1"/>
    <row r="8185" ht="15.75" customHeight="1"/>
    <row r="8186" ht="15.75" customHeight="1"/>
    <row r="8187" ht="15.75" customHeight="1"/>
    <row r="8188" ht="15.75" customHeight="1"/>
    <row r="8189" ht="15.75" customHeight="1"/>
    <row r="8190" ht="15.75" customHeight="1"/>
    <row r="8191" ht="15.75" customHeight="1"/>
    <row r="8192" ht="15.75" customHeight="1"/>
    <row r="8193" ht="15.75" customHeight="1"/>
    <row r="8194" ht="15.75" customHeight="1"/>
    <row r="8195" ht="15.75" customHeight="1"/>
    <row r="8196" ht="15.75" customHeight="1"/>
    <row r="8197" ht="15.75" customHeight="1"/>
    <row r="8198" ht="15.75" customHeight="1"/>
    <row r="8199" ht="15.75" customHeight="1"/>
    <row r="8200" ht="15.75" customHeight="1"/>
    <row r="8201" ht="15.75" customHeight="1"/>
    <row r="8202" ht="15.75" customHeight="1"/>
    <row r="8203" ht="15.75" customHeight="1"/>
    <row r="8204" ht="15.75" customHeight="1"/>
    <row r="8205" ht="15.75" customHeight="1"/>
    <row r="8206" ht="15.75" customHeight="1"/>
    <row r="8207" ht="15.75" customHeight="1"/>
    <row r="8208" ht="15.75" customHeight="1"/>
    <row r="8209" ht="15.75" customHeight="1"/>
    <row r="8210" ht="15.75" customHeight="1"/>
    <row r="8211" ht="15.75" customHeight="1"/>
    <row r="8212" ht="15.75" customHeight="1"/>
    <row r="8213" ht="15.75" customHeight="1"/>
    <row r="8214" ht="15.75" customHeight="1"/>
    <row r="8215" ht="15.75" customHeight="1"/>
    <row r="8216" ht="15.75" customHeight="1"/>
    <row r="8217" ht="15.75" customHeight="1"/>
    <row r="8218" ht="15.75" customHeight="1"/>
    <row r="8219" ht="15.75" customHeight="1"/>
    <row r="8220" ht="15.75" customHeight="1"/>
    <row r="8221" ht="15.75" customHeight="1"/>
    <row r="8222" ht="15.75" customHeight="1"/>
    <row r="8223" ht="15.75" customHeight="1"/>
    <row r="8224" ht="15.75" customHeight="1"/>
    <row r="8225" ht="15.75" customHeight="1"/>
    <row r="8226" ht="15.75" customHeight="1"/>
    <row r="8227" ht="15.75" customHeight="1"/>
    <row r="8228" ht="15.75" customHeight="1"/>
    <row r="8229" ht="15.75" customHeight="1"/>
    <row r="8230" ht="15.75" customHeight="1"/>
    <row r="8231" ht="15.75" customHeight="1"/>
    <row r="8232" ht="15.75" customHeight="1"/>
    <row r="8233" ht="15.75" customHeight="1"/>
    <row r="8234" ht="15.75" customHeight="1"/>
    <row r="8235" ht="15.75" customHeight="1"/>
    <row r="8236" ht="15.75" customHeight="1"/>
    <row r="8237" ht="15.75" customHeight="1"/>
    <row r="8238" ht="15.75" customHeight="1"/>
    <row r="8239" ht="15.75" customHeight="1"/>
    <row r="8240" ht="15.75" customHeight="1"/>
    <row r="8241" ht="15.75" customHeight="1"/>
    <row r="8242" ht="15.75" customHeight="1"/>
    <row r="8243" ht="15.75" customHeight="1"/>
    <row r="8244" ht="15.75" customHeight="1"/>
    <row r="8245" ht="15.75" customHeight="1"/>
    <row r="8246" ht="15.75" customHeight="1"/>
    <row r="8247" ht="15.75" customHeight="1"/>
    <row r="8248" ht="15.75" customHeight="1"/>
    <row r="8249" ht="15.75" customHeight="1"/>
    <row r="8250" ht="15.75" customHeight="1"/>
    <row r="8251" ht="15.75" customHeight="1"/>
    <row r="8252" ht="15.75" customHeight="1"/>
    <row r="8253" ht="15.75" customHeight="1"/>
    <row r="8254" ht="15.75" customHeight="1"/>
    <row r="8255" ht="15.75" customHeight="1"/>
    <row r="8256" ht="15.75" customHeight="1"/>
    <row r="8257" ht="15.75" customHeight="1"/>
    <row r="8258" ht="15.75" customHeight="1"/>
    <row r="8259" ht="15.75" customHeight="1"/>
    <row r="8260" ht="15.75" customHeight="1"/>
    <row r="8261" ht="15.75" customHeight="1"/>
    <row r="8262" ht="15.75" customHeight="1"/>
    <row r="8263" ht="15.75" customHeight="1"/>
    <row r="8264" ht="15.75" customHeight="1"/>
    <row r="8265" ht="15.75" customHeight="1"/>
    <row r="8266" ht="15.75" customHeight="1"/>
    <row r="8267" ht="15.75" customHeight="1"/>
    <row r="8268" ht="15.75" customHeight="1"/>
    <row r="8269" ht="15.75" customHeight="1"/>
    <row r="8270" ht="15.75" customHeight="1"/>
    <row r="8271" ht="15.75" customHeight="1"/>
    <row r="8272" ht="15.75" customHeight="1"/>
    <row r="8273" ht="15.75" customHeight="1"/>
    <row r="8274" ht="15.75" customHeight="1"/>
    <row r="8275" ht="15.75" customHeight="1"/>
    <row r="8276" ht="15.75" customHeight="1"/>
    <row r="8277" ht="15.75" customHeight="1"/>
    <row r="8278" ht="15.75" customHeight="1"/>
    <row r="8279" ht="15.75" customHeight="1"/>
    <row r="8280" ht="15.75" customHeight="1"/>
    <row r="8281" ht="15.75" customHeight="1"/>
    <row r="8282" ht="15.75" customHeight="1"/>
    <row r="8283" ht="15.75" customHeight="1"/>
    <row r="8284" ht="15.75" customHeight="1"/>
    <row r="8285" ht="15.75" customHeight="1"/>
    <row r="8286" ht="15.75" customHeight="1"/>
    <row r="8287" ht="15.75" customHeight="1"/>
    <row r="8288" ht="15.75" customHeight="1"/>
    <row r="8289" ht="15.75" customHeight="1"/>
    <row r="8290" ht="15.75" customHeight="1"/>
    <row r="8291" ht="15.75" customHeight="1"/>
    <row r="8292" ht="15.75" customHeight="1"/>
    <row r="8293" ht="15.75" customHeight="1"/>
    <row r="8294" ht="15.75" customHeight="1"/>
    <row r="8295" ht="15.75" customHeight="1"/>
    <row r="8296" ht="15.75" customHeight="1"/>
    <row r="8297" ht="15.75" customHeight="1"/>
    <row r="8298" ht="15.75" customHeight="1"/>
    <row r="8299" ht="15.75" customHeight="1"/>
    <row r="8300" ht="15.75" customHeight="1"/>
    <row r="8301" ht="15.75" customHeight="1"/>
    <row r="8302" ht="15.75" customHeight="1"/>
    <row r="8303" ht="15.75" customHeight="1"/>
    <row r="8304" ht="15.75" customHeight="1"/>
    <row r="8305" ht="15.75" customHeight="1"/>
    <row r="8306" ht="15.75" customHeight="1"/>
    <row r="8307" ht="15.75" customHeight="1"/>
    <row r="8308" ht="15.75" customHeight="1"/>
    <row r="8309" ht="15.75" customHeight="1"/>
    <row r="8310" ht="15.75" customHeight="1"/>
    <row r="8311" ht="15.75" customHeight="1"/>
    <row r="8312" ht="15.75" customHeight="1"/>
    <row r="8313" ht="15.75" customHeight="1"/>
    <row r="8314" ht="15.75" customHeight="1"/>
    <row r="8315" ht="15.75" customHeight="1"/>
    <row r="8316" ht="15.75" customHeight="1"/>
    <row r="8317" ht="15.75" customHeight="1"/>
    <row r="8318" ht="15.75" customHeight="1"/>
    <row r="8319" ht="15.75" customHeight="1"/>
    <row r="8320" ht="15.75" customHeight="1"/>
    <row r="8321" ht="15.75" customHeight="1"/>
    <row r="8322" ht="15.75" customHeight="1"/>
    <row r="8323" ht="15.75" customHeight="1"/>
    <row r="8324" ht="15.75" customHeight="1"/>
    <row r="8325" ht="15.75" customHeight="1"/>
    <row r="8326" ht="15.75" customHeight="1"/>
    <row r="8327" ht="15.75" customHeight="1"/>
    <row r="8328" ht="15.75" customHeight="1"/>
    <row r="8329" ht="15.75" customHeight="1"/>
    <row r="8330" ht="15.75" customHeight="1"/>
    <row r="8331" ht="15.75" customHeight="1"/>
    <row r="8332" ht="15.75" customHeight="1"/>
    <row r="8333" ht="15.75" customHeight="1"/>
    <row r="8334" ht="15.75" customHeight="1"/>
    <row r="8335" ht="15.75" customHeight="1"/>
    <row r="8336" ht="15.75" customHeight="1"/>
    <row r="8337" ht="15.75" customHeight="1"/>
    <row r="8338" ht="15.75" customHeight="1"/>
    <row r="8339" ht="15.75" customHeight="1"/>
    <row r="8340" ht="15.75" customHeight="1"/>
    <row r="8341" ht="15.75" customHeight="1"/>
    <row r="8342" ht="15.75" customHeight="1"/>
    <row r="8343" ht="15.75" customHeight="1"/>
    <row r="8344" ht="15.75" customHeight="1"/>
    <row r="8345" ht="15.75" customHeight="1"/>
    <row r="8346" ht="15.75" customHeight="1"/>
    <row r="8347" ht="15.75" customHeight="1"/>
    <row r="8348" ht="15.75" customHeight="1"/>
    <row r="8349" ht="15.75" customHeight="1"/>
    <row r="8350" ht="15.75" customHeight="1"/>
    <row r="8351" ht="15.75" customHeight="1"/>
    <row r="8352" ht="15.75" customHeight="1"/>
    <row r="8353" ht="15.75" customHeight="1"/>
    <row r="8354" ht="15.75" customHeight="1"/>
    <row r="8355" ht="15.75" customHeight="1"/>
    <row r="8356" ht="15.75" customHeight="1"/>
    <row r="8357" ht="15.75" customHeight="1"/>
    <row r="8358" ht="15.75" customHeight="1"/>
    <row r="8359" ht="15.75" customHeight="1"/>
    <row r="8360" ht="15.75" customHeight="1"/>
    <row r="8361" ht="15.75" customHeight="1"/>
    <row r="8362" ht="15.75" customHeight="1"/>
    <row r="8363" ht="15.75" customHeight="1"/>
    <row r="8364" ht="15.75" customHeight="1"/>
    <row r="8365" ht="15.75" customHeight="1"/>
    <row r="8366" ht="15.75" customHeight="1"/>
    <row r="8367" ht="15.75" customHeight="1"/>
    <row r="8368" ht="15.75" customHeight="1"/>
    <row r="8369" ht="15.75" customHeight="1"/>
    <row r="8370" ht="15.75" customHeight="1"/>
    <row r="8371" ht="15.75" customHeight="1"/>
    <row r="8372" ht="15.75" customHeight="1"/>
    <row r="8373" ht="15.75" customHeight="1"/>
    <row r="8374" ht="15.75" customHeight="1"/>
    <row r="8375" ht="15.75" customHeight="1"/>
    <row r="8376" ht="15.75" customHeight="1"/>
    <row r="8377" ht="15.75" customHeight="1"/>
    <row r="8378" ht="15.75" customHeight="1"/>
    <row r="8379" ht="15.75" customHeight="1"/>
    <row r="8380" ht="15.75" customHeight="1"/>
    <row r="8381" ht="15.75" customHeight="1"/>
    <row r="8382" ht="15.75" customHeight="1"/>
    <row r="8383" ht="15.75" customHeight="1"/>
    <row r="8384" ht="15.75" customHeight="1"/>
    <row r="8385" ht="15.75" customHeight="1"/>
    <row r="8386" ht="15.75" customHeight="1"/>
    <row r="8387" ht="15.75" customHeight="1"/>
    <row r="8388" ht="15.75" customHeight="1"/>
    <row r="8389" ht="15.75" customHeight="1"/>
    <row r="8390" ht="15.75" customHeight="1"/>
    <row r="8391" ht="15.75" customHeight="1"/>
    <row r="8392" ht="15.75" customHeight="1"/>
    <row r="8393" ht="15.75" customHeight="1"/>
    <row r="8394" ht="15.75" customHeight="1"/>
    <row r="8395" ht="15.75" customHeight="1"/>
    <row r="8396" ht="15.75" customHeight="1"/>
    <row r="8397" ht="15.75" customHeight="1"/>
    <row r="8398" ht="15.75" customHeight="1"/>
    <row r="8399" ht="15.75" customHeight="1"/>
    <row r="8400" ht="15.75" customHeight="1"/>
    <row r="8401" ht="15.75" customHeight="1"/>
    <row r="8402" ht="15.75" customHeight="1"/>
    <row r="8403" ht="15.75" customHeight="1"/>
    <row r="8404" ht="15.75" customHeight="1"/>
    <row r="8405" ht="15.75" customHeight="1"/>
    <row r="8406" ht="15.75" customHeight="1"/>
    <row r="8407" ht="15.75" customHeight="1"/>
    <row r="8408" ht="15.75" customHeight="1"/>
    <row r="8409" ht="15.75" customHeight="1"/>
    <row r="8410" ht="15.75" customHeight="1"/>
    <row r="8411" ht="15.75" customHeight="1"/>
    <row r="8412" ht="15.75" customHeight="1"/>
    <row r="8413" ht="15.75" customHeight="1"/>
    <row r="8414" ht="15.75" customHeight="1"/>
    <row r="8415" ht="15.75" customHeight="1"/>
    <row r="8416" ht="15.75" customHeight="1"/>
    <row r="8417" ht="15.75" customHeight="1"/>
    <row r="8418" ht="15.75" customHeight="1"/>
    <row r="8419" ht="15.75" customHeight="1"/>
    <row r="8420" ht="15.75" customHeight="1"/>
    <row r="8421" ht="15.75" customHeight="1"/>
    <row r="8422" ht="15.75" customHeight="1"/>
    <row r="8423" ht="15.75" customHeight="1"/>
    <row r="8424" ht="15.75" customHeight="1"/>
    <row r="8425" ht="15.75" customHeight="1"/>
    <row r="8426" ht="15.75" customHeight="1"/>
    <row r="8427" ht="15.75" customHeight="1"/>
    <row r="8428" ht="15.75" customHeight="1"/>
    <row r="8429" ht="15.75" customHeight="1"/>
    <row r="8430" ht="15.75" customHeight="1"/>
    <row r="8431" ht="15.75" customHeight="1"/>
    <row r="8432" ht="15.75" customHeight="1"/>
    <row r="8433" ht="15.75" customHeight="1"/>
    <row r="8434" ht="15.75" customHeight="1"/>
    <row r="8435" ht="15.75" customHeight="1"/>
    <row r="8436" ht="15.75" customHeight="1"/>
    <row r="8437" ht="15.75" customHeight="1"/>
    <row r="8438" ht="15.75" customHeight="1"/>
    <row r="8439" ht="15.75" customHeight="1"/>
    <row r="8440" ht="15.75" customHeight="1"/>
    <row r="8441" ht="15.75" customHeight="1"/>
    <row r="8442" ht="15.75" customHeight="1"/>
    <row r="8443" ht="15.75" customHeight="1"/>
    <row r="8444" ht="15.75" customHeight="1"/>
    <row r="8445" ht="15.75" customHeight="1"/>
    <row r="8446" ht="15.75" customHeight="1"/>
    <row r="8447" ht="15.75" customHeight="1"/>
    <row r="8448" ht="15.75" customHeight="1"/>
    <row r="8449" ht="15.75" customHeight="1"/>
    <row r="8450" ht="15.75" customHeight="1"/>
    <row r="8451" ht="15.75" customHeight="1"/>
    <row r="8452" ht="15.75" customHeight="1"/>
    <row r="8453" ht="15.75" customHeight="1"/>
    <row r="8454" ht="15.75" customHeight="1"/>
    <row r="8455" ht="15.75" customHeight="1"/>
    <row r="8456" ht="15.75" customHeight="1"/>
    <row r="8457" ht="15.75" customHeight="1"/>
    <row r="8458" ht="15.75" customHeight="1"/>
    <row r="8459" ht="15.75" customHeight="1"/>
    <row r="8460" ht="15.75" customHeight="1"/>
    <row r="8461" ht="15.75" customHeight="1"/>
    <row r="8462" ht="15.75" customHeight="1"/>
    <row r="8463" ht="15.75" customHeight="1"/>
    <row r="8464" ht="15.75" customHeight="1"/>
    <row r="8465" ht="15.75" customHeight="1"/>
    <row r="8466" ht="15.75" customHeight="1"/>
    <row r="8467" ht="15.75" customHeight="1"/>
    <row r="8468" ht="15.75" customHeight="1"/>
    <row r="8469" ht="15.75" customHeight="1"/>
    <row r="8470" ht="15.75" customHeight="1"/>
    <row r="8471" ht="15.75" customHeight="1"/>
    <row r="8472" ht="15.75" customHeight="1"/>
    <row r="8473" ht="15.75" customHeight="1"/>
    <row r="8474" ht="15.75" customHeight="1"/>
    <row r="8475" ht="15.75" customHeight="1"/>
    <row r="8476" ht="15.75" customHeight="1"/>
    <row r="8477" ht="15.75" customHeight="1"/>
    <row r="8478" ht="15.75" customHeight="1"/>
    <row r="8479" ht="15.75" customHeight="1"/>
    <row r="8480" ht="15.75" customHeight="1"/>
    <row r="8481" ht="15.75" customHeight="1"/>
    <row r="8482" ht="15.75" customHeight="1"/>
    <row r="8483" ht="15.75" customHeight="1"/>
    <row r="8484" ht="15.75" customHeight="1"/>
    <row r="8485" ht="15.75" customHeight="1"/>
    <row r="8486" ht="15.75" customHeight="1"/>
    <row r="8487" ht="15.75" customHeight="1"/>
    <row r="8488" ht="15.75" customHeight="1"/>
    <row r="8489" ht="15.75" customHeight="1"/>
    <row r="8490" ht="15.75" customHeight="1"/>
    <row r="8491" ht="15.75" customHeight="1"/>
    <row r="8492" ht="15.75" customHeight="1"/>
    <row r="8493" ht="15.75" customHeight="1"/>
    <row r="8494" ht="15.75" customHeight="1"/>
    <row r="8495" ht="15.75" customHeight="1"/>
    <row r="8496" ht="15.75" customHeight="1"/>
    <row r="8497" ht="15.75" customHeight="1"/>
    <row r="8498" ht="15.75" customHeight="1"/>
    <row r="8499" ht="15.75" customHeight="1"/>
    <row r="8500" ht="15.75" customHeight="1"/>
    <row r="8501" ht="15.75" customHeight="1"/>
    <row r="8502" ht="15.75" customHeight="1"/>
    <row r="8503" ht="15.75" customHeight="1"/>
    <row r="8504" ht="15.75" customHeight="1"/>
    <row r="8505" ht="15.75" customHeight="1"/>
    <row r="8506" ht="15.75" customHeight="1"/>
    <row r="8507" ht="15.75" customHeight="1"/>
    <row r="8508" ht="15.75" customHeight="1"/>
    <row r="8509" ht="15.75" customHeight="1"/>
    <row r="8510" ht="15.75" customHeight="1"/>
    <row r="8511" ht="15.75" customHeight="1"/>
    <row r="8512" ht="15.75" customHeight="1"/>
    <row r="8513" ht="15.75" customHeight="1"/>
    <row r="8514" ht="15.75" customHeight="1"/>
    <row r="8515" ht="15.75" customHeight="1"/>
    <row r="8516" ht="15.75" customHeight="1"/>
    <row r="8517" ht="15.75" customHeight="1"/>
    <row r="8518" ht="15.75" customHeight="1"/>
    <row r="8519" ht="15.75" customHeight="1"/>
    <row r="8520" ht="15.75" customHeight="1"/>
    <row r="8521" ht="15.75" customHeight="1"/>
    <row r="8522" ht="15.75" customHeight="1"/>
    <row r="8523" ht="15.75" customHeight="1"/>
    <row r="8524" ht="15.75" customHeight="1"/>
    <row r="8525" ht="15.75" customHeight="1"/>
    <row r="8526" ht="15.75" customHeight="1"/>
    <row r="8527" ht="15.75" customHeight="1"/>
    <row r="8528" ht="15.75" customHeight="1"/>
    <row r="8529" ht="15.75" customHeight="1"/>
    <row r="8530" ht="15.75" customHeight="1"/>
    <row r="8531" ht="15.75" customHeight="1"/>
    <row r="8532" ht="15.75" customHeight="1"/>
    <row r="8533" ht="15.75" customHeight="1"/>
    <row r="8534" ht="15.75" customHeight="1"/>
    <row r="8535" ht="15.75" customHeight="1"/>
    <row r="8536" ht="15.75" customHeight="1"/>
    <row r="8537" ht="15.75" customHeight="1"/>
    <row r="8538" ht="15.75" customHeight="1"/>
    <row r="8539" ht="15.75" customHeight="1"/>
    <row r="8540" ht="15.75" customHeight="1"/>
    <row r="8541" ht="15.75" customHeight="1"/>
    <row r="8542" ht="15.75" customHeight="1"/>
    <row r="8543" ht="15.75" customHeight="1"/>
    <row r="8544" ht="15.75" customHeight="1"/>
    <row r="8545" ht="15.75" customHeight="1"/>
    <row r="8546" ht="15.75" customHeight="1"/>
    <row r="8547" ht="15.75" customHeight="1"/>
    <row r="8548" ht="15.75" customHeight="1"/>
    <row r="8549" ht="15.75" customHeight="1"/>
    <row r="8550" ht="15.75" customHeight="1"/>
    <row r="8551" ht="15.75" customHeight="1"/>
    <row r="8552" ht="15.75" customHeight="1"/>
    <row r="8553" ht="15.75" customHeight="1"/>
    <row r="8554" ht="15.75" customHeight="1"/>
    <row r="8555" ht="15.75" customHeight="1"/>
    <row r="8556" ht="15.75" customHeight="1"/>
    <row r="8557" ht="15.75" customHeight="1"/>
    <row r="8558" ht="15.75" customHeight="1"/>
    <row r="8559" ht="15.75" customHeight="1"/>
    <row r="8560" ht="15.75" customHeight="1"/>
    <row r="8561" ht="15.75" customHeight="1"/>
    <row r="8562" ht="15.75" customHeight="1"/>
    <row r="8563" ht="15.75" customHeight="1"/>
    <row r="8564" ht="15.75" customHeight="1"/>
    <row r="8565" ht="15.75" customHeight="1"/>
    <row r="8566" ht="15.75" customHeight="1"/>
    <row r="8567" ht="15.75" customHeight="1"/>
    <row r="8568" ht="15.75" customHeight="1"/>
    <row r="8569" ht="15.75" customHeight="1"/>
    <row r="8570" ht="15.75" customHeight="1"/>
    <row r="8571" ht="15.75" customHeight="1"/>
    <row r="8572" ht="15.75" customHeight="1"/>
    <row r="8573" ht="15.75" customHeight="1"/>
    <row r="8574" ht="15.75" customHeight="1"/>
    <row r="8575" ht="15.75" customHeight="1"/>
    <row r="8576" ht="15.75" customHeight="1"/>
    <row r="8577" ht="15.75" customHeight="1"/>
    <row r="8578" ht="15.75" customHeight="1"/>
    <row r="8579" ht="15.75" customHeight="1"/>
    <row r="8580" ht="15.75" customHeight="1"/>
    <row r="8581" ht="15.75" customHeight="1"/>
    <row r="8582" ht="15.75" customHeight="1"/>
    <row r="8583" ht="15.75" customHeight="1"/>
    <row r="8584" ht="15.75" customHeight="1"/>
    <row r="8585" ht="15.75" customHeight="1"/>
    <row r="8586" ht="15.75" customHeight="1"/>
    <row r="8587" ht="15.75" customHeight="1"/>
    <row r="8588" ht="15.75" customHeight="1"/>
    <row r="8589" ht="15.75" customHeight="1"/>
    <row r="8590" ht="15.75" customHeight="1"/>
    <row r="8591" ht="15.75" customHeight="1"/>
    <row r="8592" ht="15.75" customHeight="1"/>
    <row r="8593" ht="15.75" customHeight="1"/>
    <row r="8594" ht="15.75" customHeight="1"/>
    <row r="8595" ht="15.75" customHeight="1"/>
    <row r="8596" ht="15.75" customHeight="1"/>
    <row r="8597" ht="15.75" customHeight="1"/>
    <row r="8598" ht="15.75" customHeight="1"/>
    <row r="8599" ht="15.75" customHeight="1"/>
    <row r="8600" ht="15.75" customHeight="1"/>
    <row r="8601" ht="15.75" customHeight="1"/>
    <row r="8602" ht="15.75" customHeight="1"/>
    <row r="8603" ht="15.75" customHeight="1"/>
    <row r="8604" ht="15.75" customHeight="1"/>
    <row r="8605" ht="15.75" customHeight="1"/>
    <row r="8606" ht="15.75" customHeight="1"/>
    <row r="8607" ht="15.75" customHeight="1"/>
    <row r="8608" ht="15.75" customHeight="1"/>
    <row r="8609" ht="15.75" customHeight="1"/>
    <row r="8610" ht="15.75" customHeight="1"/>
    <row r="8611" ht="15.75" customHeight="1"/>
    <row r="8612" ht="15.75" customHeight="1"/>
    <row r="8613" ht="15.75" customHeight="1"/>
    <row r="8614" ht="15.75" customHeight="1"/>
    <row r="8615" ht="15.75" customHeight="1"/>
    <row r="8616" ht="15.75" customHeight="1"/>
    <row r="8617" ht="15.75" customHeight="1"/>
    <row r="8618" ht="15.75" customHeight="1"/>
    <row r="8619" ht="15.75" customHeight="1"/>
    <row r="8620" ht="15.75" customHeight="1"/>
    <row r="8621" ht="15.75" customHeight="1"/>
    <row r="8622" ht="15.75" customHeight="1"/>
    <row r="8623" ht="15.75" customHeight="1"/>
    <row r="8624" ht="15.75" customHeight="1"/>
    <row r="8625" ht="15.75" customHeight="1"/>
    <row r="8626" ht="15.75" customHeight="1"/>
    <row r="8627" ht="15.75" customHeight="1"/>
    <row r="8628" ht="15.75" customHeight="1"/>
    <row r="8629" ht="15.75" customHeight="1"/>
    <row r="8630" ht="15.75" customHeight="1"/>
    <row r="8631" ht="15.75" customHeight="1"/>
    <row r="8632" ht="15.75" customHeight="1"/>
    <row r="8633" ht="15.75" customHeight="1"/>
    <row r="8634" ht="15.75" customHeight="1"/>
    <row r="8635" ht="15.75" customHeight="1"/>
    <row r="8636" ht="15.75" customHeight="1"/>
    <row r="8637" ht="15.75" customHeight="1"/>
    <row r="8638" ht="15.75" customHeight="1"/>
    <row r="8639" ht="15.75" customHeight="1"/>
    <row r="8640" ht="15.75" customHeight="1"/>
    <row r="8641" ht="15.75" customHeight="1"/>
    <row r="8642" ht="15.75" customHeight="1"/>
    <row r="8643" ht="15.75" customHeight="1"/>
    <row r="8644" ht="15.75" customHeight="1"/>
    <row r="8645" ht="15.75" customHeight="1"/>
    <row r="8646" ht="15.75" customHeight="1"/>
    <row r="8647" ht="15.75" customHeight="1"/>
    <row r="8648" ht="15.75" customHeight="1"/>
    <row r="8649" ht="15.75" customHeight="1"/>
    <row r="8650" ht="15.75" customHeight="1"/>
    <row r="8651" ht="15.75" customHeight="1"/>
    <row r="8652" ht="15.75" customHeight="1"/>
    <row r="8653" ht="15.75" customHeight="1"/>
    <row r="8654" ht="15.75" customHeight="1"/>
    <row r="8655" ht="15.75" customHeight="1"/>
    <row r="8656" ht="15.75" customHeight="1"/>
    <row r="8657" ht="15.75" customHeight="1"/>
    <row r="8658" ht="15.75" customHeight="1"/>
    <row r="8659" ht="15.75" customHeight="1"/>
    <row r="8660" ht="15.75" customHeight="1"/>
    <row r="8661" ht="15.75" customHeight="1"/>
    <row r="8662" ht="15.75" customHeight="1"/>
    <row r="8663" ht="15.75" customHeight="1"/>
    <row r="8664" ht="15.75" customHeight="1"/>
    <row r="8665" ht="15.75" customHeight="1"/>
    <row r="8666" ht="15.75" customHeight="1"/>
    <row r="8667" ht="15.75" customHeight="1"/>
    <row r="8668" ht="15.75" customHeight="1"/>
    <row r="8669" ht="15.75" customHeight="1"/>
    <row r="8670" ht="15.75" customHeight="1"/>
    <row r="8671" ht="15.75" customHeight="1"/>
    <row r="8672" ht="15.75" customHeight="1"/>
    <row r="8673" ht="15.75" customHeight="1"/>
    <row r="8674" ht="15.75" customHeight="1"/>
    <row r="8675" ht="15.75" customHeight="1"/>
    <row r="8676" ht="15.75" customHeight="1"/>
    <row r="8677" ht="15.75" customHeight="1"/>
    <row r="8678" ht="15.75" customHeight="1"/>
    <row r="8679" ht="15.75" customHeight="1"/>
    <row r="8680" ht="15.75" customHeight="1"/>
    <row r="8681" ht="15.75" customHeight="1"/>
    <row r="8682" ht="15.75" customHeight="1"/>
    <row r="8683" ht="15.75" customHeight="1"/>
    <row r="8684" ht="15.75" customHeight="1"/>
    <row r="8685" ht="15.75" customHeight="1"/>
    <row r="8686" ht="15.75" customHeight="1"/>
    <row r="8687" ht="15.75" customHeight="1"/>
    <row r="8688" ht="15.75" customHeight="1"/>
    <row r="8689" ht="15.75" customHeight="1"/>
    <row r="8690" ht="15.75" customHeight="1"/>
    <row r="8691" ht="15.75" customHeight="1"/>
    <row r="8692" ht="15.75" customHeight="1"/>
    <row r="8693" ht="15.75" customHeight="1"/>
    <row r="8694" ht="15.75" customHeight="1"/>
    <row r="8695" ht="15.75" customHeight="1"/>
    <row r="8696" ht="15.75" customHeight="1"/>
    <row r="8697" ht="15.75" customHeight="1"/>
    <row r="8698" ht="15.75" customHeight="1"/>
    <row r="8699" ht="15.75" customHeight="1"/>
    <row r="8700" ht="15.75" customHeight="1"/>
    <row r="8701" ht="15.75" customHeight="1"/>
    <row r="8702" ht="15.75" customHeight="1"/>
    <row r="8703" ht="15.75" customHeight="1"/>
    <row r="8704" ht="15.75" customHeight="1"/>
    <row r="8705" ht="15.75" customHeight="1"/>
    <row r="8706" ht="15.75" customHeight="1"/>
    <row r="8707" ht="15.75" customHeight="1"/>
    <row r="8708" ht="15.75" customHeight="1"/>
    <row r="8709" ht="15.75" customHeight="1"/>
    <row r="8710" ht="15.75" customHeight="1"/>
    <row r="8711" ht="15.75" customHeight="1"/>
    <row r="8712" ht="15.75" customHeight="1"/>
    <row r="8713" ht="15.75" customHeight="1"/>
    <row r="8714" ht="15.75" customHeight="1"/>
    <row r="8715" ht="15.75" customHeight="1"/>
    <row r="8716" ht="15.75" customHeight="1"/>
    <row r="8717" ht="15.75" customHeight="1"/>
    <row r="8718" ht="15.75" customHeight="1"/>
    <row r="8719" ht="15.75" customHeight="1"/>
    <row r="8720" ht="15.75" customHeight="1"/>
    <row r="8721" ht="15.75" customHeight="1"/>
    <row r="8722" ht="15.75" customHeight="1"/>
    <row r="8723" ht="15.75" customHeight="1"/>
    <row r="8724" ht="15.75" customHeight="1"/>
    <row r="8725" ht="15.75" customHeight="1"/>
    <row r="8726" ht="15.75" customHeight="1"/>
    <row r="8727" ht="15.75" customHeight="1"/>
    <row r="8728" ht="15.75" customHeight="1"/>
    <row r="8729" ht="15.75" customHeight="1"/>
    <row r="8730" ht="15.75" customHeight="1"/>
    <row r="8731" ht="15.75" customHeight="1"/>
    <row r="8732" ht="15.75" customHeight="1"/>
    <row r="8733" ht="15.75" customHeight="1"/>
    <row r="8734" ht="15.75" customHeight="1"/>
    <row r="8735" ht="15.75" customHeight="1"/>
    <row r="8736" ht="15.75" customHeight="1"/>
    <row r="8737" ht="15.75" customHeight="1"/>
    <row r="8738" ht="15.75" customHeight="1"/>
    <row r="8739" ht="15.75" customHeight="1"/>
    <row r="8740" ht="15.75" customHeight="1"/>
    <row r="8741" ht="15.75" customHeight="1"/>
    <row r="8742" ht="15.75" customHeight="1"/>
    <row r="8743" ht="15.75" customHeight="1"/>
    <row r="8744" ht="15.75" customHeight="1"/>
    <row r="8745" ht="15.75" customHeight="1"/>
    <row r="8746" ht="15.75" customHeight="1"/>
    <row r="8747" ht="15.75" customHeight="1"/>
    <row r="8748" ht="15.75" customHeight="1"/>
    <row r="8749" ht="15.75" customHeight="1"/>
    <row r="8750" ht="15.75" customHeight="1"/>
    <row r="8751" ht="15.75" customHeight="1"/>
    <row r="8752" ht="15.75" customHeight="1"/>
    <row r="8753" ht="15.75" customHeight="1"/>
    <row r="8754" ht="15.75" customHeight="1"/>
    <row r="8755" ht="15.75" customHeight="1"/>
    <row r="8756" ht="15.75" customHeight="1"/>
    <row r="8757" ht="15.75" customHeight="1"/>
    <row r="8758" ht="15.75" customHeight="1"/>
    <row r="8759" ht="15.75" customHeight="1"/>
    <row r="8760" ht="15.75" customHeight="1"/>
    <row r="8761" ht="15.75" customHeight="1"/>
    <row r="8762" ht="15.75" customHeight="1"/>
    <row r="8763" ht="15.75" customHeight="1"/>
    <row r="8764" ht="15.75" customHeight="1"/>
    <row r="8765" ht="15.75" customHeight="1"/>
    <row r="8766" ht="15.75" customHeight="1"/>
    <row r="8767" ht="15.75" customHeight="1"/>
    <row r="8768" ht="15.75" customHeight="1"/>
    <row r="8769" ht="15.75" customHeight="1"/>
    <row r="8770" ht="15.75" customHeight="1"/>
    <row r="8771" ht="15.75" customHeight="1"/>
    <row r="8772" ht="15.75" customHeight="1"/>
    <row r="8773" ht="15.75" customHeight="1"/>
    <row r="8774" ht="15.75" customHeight="1"/>
    <row r="8775" ht="15.75" customHeight="1"/>
    <row r="8776" ht="15.75" customHeight="1"/>
    <row r="8777" ht="15.75" customHeight="1"/>
    <row r="8778" ht="15.75" customHeight="1"/>
    <row r="8779" ht="15.75" customHeight="1"/>
    <row r="8780" ht="15.75" customHeight="1"/>
    <row r="8781" ht="15.75" customHeight="1"/>
    <row r="8782" ht="15.75" customHeight="1"/>
    <row r="8783" ht="15.75" customHeight="1"/>
    <row r="8784" ht="15.75" customHeight="1"/>
    <row r="8785" ht="15.75" customHeight="1"/>
    <row r="8786" ht="15.75" customHeight="1"/>
    <row r="8787" ht="15.75" customHeight="1"/>
    <row r="8788" ht="15.75" customHeight="1"/>
    <row r="8789" ht="15.75" customHeight="1"/>
    <row r="8790" ht="15.75" customHeight="1"/>
    <row r="8791" ht="15.75" customHeight="1"/>
    <row r="8792" ht="15.75" customHeight="1"/>
    <row r="8793" ht="15.75" customHeight="1"/>
    <row r="8794" ht="15.75" customHeight="1"/>
    <row r="8795" ht="15.75" customHeight="1"/>
    <row r="8796" ht="15.75" customHeight="1"/>
    <row r="8797" ht="15.75" customHeight="1"/>
    <row r="8798" ht="15.75" customHeight="1"/>
    <row r="8799" ht="15.75" customHeight="1"/>
    <row r="8800" ht="15.75" customHeight="1"/>
    <row r="8801" ht="15.75" customHeight="1"/>
    <row r="8802" ht="15.75" customHeight="1"/>
    <row r="8803" ht="15.75" customHeight="1"/>
    <row r="8804" ht="15.75" customHeight="1"/>
    <row r="8805" ht="15.75" customHeight="1"/>
    <row r="8806" ht="15.75" customHeight="1"/>
    <row r="8807" ht="15.75" customHeight="1"/>
    <row r="8808" ht="15.75" customHeight="1"/>
    <row r="8809" ht="15.75" customHeight="1"/>
    <row r="8810" ht="15.75" customHeight="1"/>
    <row r="8811" ht="15.75" customHeight="1"/>
    <row r="8812" ht="15.75" customHeight="1"/>
    <row r="8813" ht="15.75" customHeight="1"/>
    <row r="8814" ht="15.75" customHeight="1"/>
    <row r="8815" ht="15.75" customHeight="1"/>
    <row r="8816" ht="15.75" customHeight="1"/>
    <row r="8817" ht="15.75" customHeight="1"/>
    <row r="8818" ht="15.75" customHeight="1"/>
    <row r="8819" ht="15.75" customHeight="1"/>
    <row r="8820" ht="15.75" customHeight="1"/>
    <row r="8821" ht="15.75" customHeight="1"/>
    <row r="8822" ht="15.75" customHeight="1"/>
    <row r="8823" ht="15.75" customHeight="1"/>
    <row r="8824" ht="15.75" customHeight="1"/>
    <row r="8825" ht="15.75" customHeight="1"/>
    <row r="8826" ht="15.75" customHeight="1"/>
    <row r="8827" ht="15.75" customHeight="1"/>
    <row r="8828" ht="15.75" customHeight="1"/>
    <row r="8829" ht="15.75" customHeight="1"/>
    <row r="8830" ht="15.75" customHeight="1"/>
    <row r="8831" ht="15.75" customHeight="1"/>
    <row r="8832" ht="15.75" customHeight="1"/>
    <row r="8833" ht="15.75" customHeight="1"/>
    <row r="8834" ht="15.75" customHeight="1"/>
    <row r="8835" ht="15.75" customHeight="1"/>
    <row r="8836" ht="15.75" customHeight="1"/>
    <row r="8837" ht="15.75" customHeight="1"/>
    <row r="8838" ht="15.75" customHeight="1"/>
    <row r="8839" ht="15.75" customHeight="1"/>
    <row r="8840" ht="15.75" customHeight="1"/>
    <row r="8841" ht="15.75" customHeight="1"/>
    <row r="8842" ht="15.75" customHeight="1"/>
    <row r="8843" ht="15.75" customHeight="1"/>
    <row r="8844" ht="15.75" customHeight="1"/>
    <row r="8845" ht="15.75" customHeight="1"/>
    <row r="8846" ht="15.75" customHeight="1"/>
    <row r="8847" ht="15.75" customHeight="1"/>
    <row r="8848" ht="15.75" customHeight="1"/>
    <row r="8849" ht="15.75" customHeight="1"/>
    <row r="8850" ht="15.75" customHeight="1"/>
    <row r="8851" ht="15.75" customHeight="1"/>
    <row r="8852" ht="15.75" customHeight="1"/>
    <row r="8853" ht="15.75" customHeight="1"/>
    <row r="8854" ht="15.75" customHeight="1"/>
    <row r="8855" ht="15.75" customHeight="1"/>
    <row r="8856" ht="15.75" customHeight="1"/>
    <row r="8857" ht="15.75" customHeight="1"/>
    <row r="8858" ht="15.75" customHeight="1"/>
    <row r="8859" ht="15.75" customHeight="1"/>
    <row r="8860" ht="15.75" customHeight="1"/>
    <row r="8861" ht="15.75" customHeight="1"/>
    <row r="8862" ht="15.75" customHeight="1"/>
    <row r="8863" ht="15.75" customHeight="1"/>
    <row r="8864" ht="15.75" customHeight="1"/>
    <row r="8865" ht="15.75" customHeight="1"/>
    <row r="8866" ht="15.75" customHeight="1"/>
    <row r="8867" ht="15.75" customHeight="1"/>
    <row r="8868" ht="15.75" customHeight="1"/>
    <row r="8869" ht="15.75" customHeight="1"/>
    <row r="8870" ht="15.75" customHeight="1"/>
    <row r="8871" ht="15.75" customHeight="1"/>
    <row r="8872" ht="15.75" customHeight="1"/>
    <row r="8873" ht="15.75" customHeight="1"/>
    <row r="8874" ht="15.75" customHeight="1"/>
    <row r="8875" ht="15.75" customHeight="1"/>
    <row r="8876" ht="15.75" customHeight="1"/>
    <row r="8877" ht="15.75" customHeight="1"/>
    <row r="8878" ht="15.75" customHeight="1"/>
    <row r="8879" ht="15.75" customHeight="1"/>
    <row r="8880" ht="15.75" customHeight="1"/>
    <row r="8881" ht="15.75" customHeight="1"/>
    <row r="8882" ht="15.75" customHeight="1"/>
    <row r="8883" ht="15.75" customHeight="1"/>
    <row r="8884" ht="15.75" customHeight="1"/>
    <row r="8885" ht="15.75" customHeight="1"/>
    <row r="8886" ht="15.75" customHeight="1"/>
    <row r="8887" ht="15.75" customHeight="1"/>
    <row r="8888" ht="15.75" customHeight="1"/>
    <row r="8889" ht="15.75" customHeight="1"/>
    <row r="8890" ht="15.75" customHeight="1"/>
    <row r="8891" ht="15.75" customHeight="1"/>
    <row r="8892" ht="15.75" customHeight="1"/>
    <row r="8893" ht="15.75" customHeight="1"/>
    <row r="8894" ht="15.75" customHeight="1"/>
    <row r="8895" ht="15.75" customHeight="1"/>
    <row r="8896" ht="15.75" customHeight="1"/>
    <row r="8897" ht="15.75" customHeight="1"/>
    <row r="8898" ht="15.75" customHeight="1"/>
    <row r="8899" ht="15.75" customHeight="1"/>
    <row r="8900" ht="15.75" customHeight="1"/>
    <row r="8901" ht="15.75" customHeight="1"/>
    <row r="8902" ht="15.75" customHeight="1"/>
    <row r="8903" ht="15.75" customHeight="1"/>
    <row r="8904" ht="15.75" customHeight="1"/>
    <row r="8905" ht="15.75" customHeight="1"/>
    <row r="8906" ht="15.75" customHeight="1"/>
    <row r="8907" ht="15.75" customHeight="1"/>
    <row r="8908" ht="15.75" customHeight="1"/>
    <row r="8909" ht="15.75" customHeight="1"/>
    <row r="8910" ht="15.75" customHeight="1"/>
    <row r="8911" ht="15.75" customHeight="1"/>
    <row r="8912" ht="15.75" customHeight="1"/>
    <row r="8913" ht="15.75" customHeight="1"/>
    <row r="8914" ht="15.75" customHeight="1"/>
    <row r="8915" ht="15.75" customHeight="1"/>
    <row r="8916" ht="15.75" customHeight="1"/>
    <row r="8917" ht="15.75" customHeight="1"/>
    <row r="8918" ht="15.75" customHeight="1"/>
    <row r="8919" ht="15.75" customHeight="1"/>
    <row r="8920" ht="15.75" customHeight="1"/>
    <row r="8921" ht="15.75" customHeight="1"/>
    <row r="8922" ht="15.75" customHeight="1"/>
    <row r="8923" ht="15.75" customHeight="1"/>
    <row r="8924" ht="15.75" customHeight="1"/>
    <row r="8925" ht="15.75" customHeight="1"/>
    <row r="8926" ht="15.75" customHeight="1"/>
    <row r="8927" ht="15.75" customHeight="1"/>
    <row r="8928" ht="15.75" customHeight="1"/>
    <row r="8929" ht="15.75" customHeight="1"/>
    <row r="8930" ht="15.75" customHeight="1"/>
    <row r="8931" ht="15.75" customHeight="1"/>
    <row r="8932" ht="15.75" customHeight="1"/>
    <row r="8933" ht="15.75" customHeight="1"/>
    <row r="8934" ht="15.75" customHeight="1"/>
    <row r="8935" ht="15.75" customHeight="1"/>
    <row r="8936" ht="15.75" customHeight="1"/>
    <row r="8937" ht="15.75" customHeight="1"/>
    <row r="8938" ht="15.75" customHeight="1"/>
    <row r="8939" ht="15.75" customHeight="1"/>
    <row r="8940" ht="15.75" customHeight="1"/>
    <row r="8941" ht="15.75" customHeight="1"/>
    <row r="8942" ht="15.75" customHeight="1"/>
    <row r="8943" ht="15.75" customHeight="1"/>
    <row r="8944" ht="15.75" customHeight="1"/>
    <row r="8945" ht="15.75" customHeight="1"/>
    <row r="8946" ht="15.75" customHeight="1"/>
    <row r="8947" ht="15.75" customHeight="1"/>
    <row r="8948" ht="15.75" customHeight="1"/>
    <row r="8949" ht="15.75" customHeight="1"/>
    <row r="8950" ht="15.75" customHeight="1"/>
    <row r="8951" ht="15.75" customHeight="1"/>
    <row r="8952" ht="15.75" customHeight="1"/>
    <row r="8953" ht="15.75" customHeight="1"/>
    <row r="8954" ht="15.75" customHeight="1"/>
    <row r="8955" ht="15.75" customHeight="1"/>
    <row r="8956" ht="15.75" customHeight="1"/>
    <row r="8957" ht="15.75" customHeight="1"/>
    <row r="8958" ht="15.75" customHeight="1"/>
    <row r="8959" ht="15.75" customHeight="1"/>
    <row r="8960" ht="15.75" customHeight="1"/>
    <row r="8961" ht="15.75" customHeight="1"/>
    <row r="8962" ht="15.75" customHeight="1"/>
    <row r="8963" ht="15.75" customHeight="1"/>
    <row r="8964" ht="15.75" customHeight="1"/>
    <row r="8965" ht="15.75" customHeight="1"/>
    <row r="8966" ht="15.75" customHeight="1"/>
    <row r="8967" ht="15.75" customHeight="1"/>
    <row r="8968" ht="15.75" customHeight="1"/>
    <row r="8969" ht="15.75" customHeight="1"/>
    <row r="8970" ht="15.75" customHeight="1"/>
    <row r="8971" ht="15.75" customHeight="1"/>
    <row r="8972" ht="15.75" customHeight="1"/>
    <row r="8973" ht="15.75" customHeight="1"/>
    <row r="8974" ht="15.75" customHeight="1"/>
    <row r="8975" ht="15.75" customHeight="1"/>
    <row r="8976" ht="15.75" customHeight="1"/>
    <row r="8977" ht="15.75" customHeight="1"/>
    <row r="8978" ht="15.75" customHeight="1"/>
    <row r="8979" ht="15.75" customHeight="1"/>
    <row r="8980" ht="15.75" customHeight="1"/>
    <row r="8981" ht="15.75" customHeight="1"/>
    <row r="8982" ht="15.75" customHeight="1"/>
    <row r="8983" ht="15.75" customHeight="1"/>
    <row r="8984" ht="15.75" customHeight="1"/>
    <row r="8985" ht="15.75" customHeight="1"/>
    <row r="8986" ht="15.75" customHeight="1"/>
    <row r="8987" ht="15.75" customHeight="1"/>
    <row r="8988" ht="15.75" customHeight="1"/>
    <row r="8989" ht="15.75" customHeight="1"/>
    <row r="8990" ht="15.75" customHeight="1"/>
    <row r="8991" ht="15.75" customHeight="1"/>
    <row r="8992" ht="15.75" customHeight="1"/>
    <row r="8993" ht="15.75" customHeight="1"/>
    <row r="8994" ht="15.75" customHeight="1"/>
    <row r="8995" ht="15.75" customHeight="1"/>
    <row r="8996" ht="15.75" customHeight="1"/>
    <row r="8997" ht="15.75" customHeight="1"/>
    <row r="8998" ht="15.75" customHeight="1"/>
    <row r="8999" ht="15.75" customHeight="1"/>
    <row r="9000" ht="15.75" customHeight="1"/>
    <row r="9001" ht="15.75" customHeight="1"/>
    <row r="9002" ht="15.75" customHeight="1"/>
    <row r="9003" ht="15.75" customHeight="1"/>
    <row r="9004" ht="15.75" customHeight="1"/>
    <row r="9005" ht="15.75" customHeight="1"/>
    <row r="9006" ht="15.75" customHeight="1"/>
    <row r="9007" ht="15.75" customHeight="1"/>
    <row r="9008" ht="15.75" customHeight="1"/>
    <row r="9009" ht="15.75" customHeight="1"/>
    <row r="9010" ht="15.75" customHeight="1"/>
    <row r="9011" ht="15.75" customHeight="1"/>
    <row r="9012" ht="15.75" customHeight="1"/>
    <row r="9013" ht="15.75" customHeight="1"/>
    <row r="9014" ht="15.75" customHeight="1"/>
    <row r="9015" ht="15.75" customHeight="1"/>
    <row r="9016" ht="15.75" customHeight="1"/>
    <row r="9017" ht="15.75" customHeight="1"/>
    <row r="9018" ht="15.75" customHeight="1"/>
    <row r="9019" ht="15.75" customHeight="1"/>
    <row r="9020" ht="15.75" customHeight="1"/>
    <row r="9021" ht="15.75" customHeight="1"/>
    <row r="9022" ht="15.75" customHeight="1"/>
    <row r="9023" ht="15.75" customHeight="1"/>
    <row r="9024" ht="15.75" customHeight="1"/>
    <row r="9025" ht="15.75" customHeight="1"/>
    <row r="9026" ht="15.75" customHeight="1"/>
    <row r="9027" ht="15.75" customHeight="1"/>
    <row r="9028" ht="15.75" customHeight="1"/>
    <row r="9029" ht="15.75" customHeight="1"/>
    <row r="9030" ht="15.75" customHeight="1"/>
    <row r="9031" ht="15.75" customHeight="1"/>
    <row r="9032" ht="15.75" customHeight="1"/>
    <row r="9033" ht="15.75" customHeight="1"/>
    <row r="9034" ht="15.75" customHeight="1"/>
    <row r="9035" ht="15.75" customHeight="1"/>
    <row r="9036" ht="15.75" customHeight="1"/>
    <row r="9037" ht="15.75" customHeight="1"/>
    <row r="9038" ht="15.75" customHeight="1"/>
    <row r="9039" ht="15.75" customHeight="1"/>
    <row r="9040" ht="15.75" customHeight="1"/>
    <row r="9041" ht="15.75" customHeight="1"/>
    <row r="9042" ht="15.75" customHeight="1"/>
    <row r="9043" ht="15.75" customHeight="1"/>
    <row r="9044" ht="15.75" customHeight="1"/>
    <row r="9045" ht="15.75" customHeight="1"/>
    <row r="9046" ht="15.75" customHeight="1"/>
    <row r="9047" ht="15.75" customHeight="1"/>
    <row r="9048" ht="15.75" customHeight="1"/>
    <row r="9049" ht="15.75" customHeight="1"/>
    <row r="9050" ht="15.75" customHeight="1"/>
    <row r="9051" ht="15.75" customHeight="1"/>
    <row r="9052" ht="15.75" customHeight="1"/>
    <row r="9053" ht="15.75" customHeight="1"/>
    <row r="9054" ht="15.75" customHeight="1"/>
    <row r="9055" ht="15.75" customHeight="1"/>
    <row r="9056" ht="15.75" customHeight="1"/>
    <row r="9057" ht="15.75" customHeight="1"/>
    <row r="9058" ht="15.75" customHeight="1"/>
    <row r="9059" ht="15.75" customHeight="1"/>
    <row r="9060" ht="15.75" customHeight="1"/>
    <row r="9061" ht="15.75" customHeight="1"/>
    <row r="9062" ht="15.75" customHeight="1"/>
    <row r="9063" ht="15.75" customHeight="1"/>
    <row r="9064" ht="15.75" customHeight="1"/>
    <row r="9065" ht="15.75" customHeight="1"/>
    <row r="9066" ht="15.75" customHeight="1"/>
    <row r="9067" ht="15.75" customHeight="1"/>
    <row r="9068" ht="15.75" customHeight="1"/>
    <row r="9069" ht="15.75" customHeight="1"/>
    <row r="9070" ht="15.75" customHeight="1"/>
    <row r="9071" ht="15.75" customHeight="1"/>
    <row r="9072" ht="15.75" customHeight="1"/>
    <row r="9073" ht="15.75" customHeight="1"/>
    <row r="9074" ht="15.75" customHeight="1"/>
    <row r="9075" ht="15.75" customHeight="1"/>
    <row r="9076" ht="15.75" customHeight="1"/>
    <row r="9077" ht="15.75" customHeight="1"/>
    <row r="9078" ht="15.75" customHeight="1"/>
    <row r="9079" ht="15.75" customHeight="1"/>
    <row r="9080" ht="15.75" customHeight="1"/>
    <row r="9081" ht="15.75" customHeight="1"/>
    <row r="9082" ht="15.75" customHeight="1"/>
    <row r="9083" ht="15.75" customHeight="1"/>
    <row r="9084" ht="15.75" customHeight="1"/>
    <row r="9085" ht="15.75" customHeight="1"/>
    <row r="9086" ht="15.75" customHeight="1"/>
    <row r="9087" ht="15.75" customHeight="1"/>
    <row r="9088" ht="15.75" customHeight="1"/>
    <row r="9089" ht="15.75" customHeight="1"/>
    <row r="9090" ht="15.75" customHeight="1"/>
    <row r="9091" ht="15.75" customHeight="1"/>
    <row r="9092" ht="15.75" customHeight="1"/>
    <row r="9093" ht="15.75" customHeight="1"/>
    <row r="9094" ht="15.75" customHeight="1"/>
    <row r="9095" ht="15.75" customHeight="1"/>
    <row r="9096" ht="15.75" customHeight="1"/>
    <row r="9097" ht="15.75" customHeight="1"/>
    <row r="9098" ht="15.75" customHeight="1"/>
    <row r="9099" ht="15.75" customHeight="1"/>
    <row r="9100" ht="15.75" customHeight="1"/>
    <row r="9101" ht="15.75" customHeight="1"/>
    <row r="9102" ht="15.75" customHeight="1"/>
    <row r="9103" ht="15.75" customHeight="1"/>
    <row r="9104" ht="15.75" customHeight="1"/>
    <row r="9105" ht="15.75" customHeight="1"/>
    <row r="9106" ht="15.75" customHeight="1"/>
    <row r="9107" ht="15.75" customHeight="1"/>
    <row r="9108" ht="15.75" customHeight="1"/>
    <row r="9109" ht="15.75" customHeight="1"/>
    <row r="9110" ht="15.75" customHeight="1"/>
    <row r="9111" ht="15.75" customHeight="1"/>
    <row r="9112" ht="15.75" customHeight="1"/>
    <row r="9113" ht="15.75" customHeight="1"/>
    <row r="9114" ht="15.75" customHeight="1"/>
    <row r="9115" ht="15.75" customHeight="1"/>
    <row r="9116" ht="15.75" customHeight="1"/>
    <row r="9117" ht="15.75" customHeight="1"/>
    <row r="9118" ht="15.75" customHeight="1"/>
    <row r="9119" ht="15.75" customHeight="1"/>
    <row r="9120" ht="15.75" customHeight="1"/>
    <row r="9121" ht="15.75" customHeight="1"/>
    <row r="9122" ht="15.75" customHeight="1"/>
    <row r="9123" ht="15.75" customHeight="1"/>
    <row r="9124" ht="15.75" customHeight="1"/>
    <row r="9125" ht="15.75" customHeight="1"/>
    <row r="9126" ht="15.75" customHeight="1"/>
    <row r="9127" ht="15.75" customHeight="1"/>
    <row r="9128" ht="15.75" customHeight="1"/>
    <row r="9129" ht="15.75" customHeight="1"/>
    <row r="9130" ht="15.75" customHeight="1"/>
    <row r="9131" ht="15.75" customHeight="1"/>
    <row r="9132" ht="15.75" customHeight="1"/>
    <row r="9133" ht="15.75" customHeight="1"/>
    <row r="9134" ht="15.75" customHeight="1"/>
    <row r="9135" ht="15.75" customHeight="1"/>
    <row r="9136" ht="15.75" customHeight="1"/>
    <row r="9137" ht="15.75" customHeight="1"/>
    <row r="9138" ht="15.75" customHeight="1"/>
    <row r="9139" ht="15.75" customHeight="1"/>
    <row r="9140" ht="15.75" customHeight="1"/>
    <row r="9141" ht="15.75" customHeight="1"/>
    <row r="9142" ht="15.75" customHeight="1"/>
    <row r="9143" ht="15.75" customHeight="1"/>
    <row r="9144" ht="15.75" customHeight="1"/>
    <row r="9145" ht="15.75" customHeight="1"/>
    <row r="9146" ht="15.75" customHeight="1"/>
    <row r="9147" ht="15.75" customHeight="1"/>
    <row r="9148" ht="15.75" customHeight="1"/>
    <row r="9149" ht="15.75" customHeight="1"/>
    <row r="9150" ht="15.75" customHeight="1"/>
    <row r="9151" ht="15.75" customHeight="1"/>
    <row r="9152" ht="15.75" customHeight="1"/>
    <row r="9153" ht="15.75" customHeight="1"/>
    <row r="9154" ht="15.75" customHeight="1"/>
    <row r="9155" ht="15.75" customHeight="1"/>
    <row r="9156" ht="15.75" customHeight="1"/>
    <row r="9157" ht="15.75" customHeight="1"/>
    <row r="9158" ht="15.75" customHeight="1"/>
    <row r="9159" ht="15.75" customHeight="1"/>
    <row r="9160" ht="15.75" customHeight="1"/>
    <row r="9161" ht="15.75" customHeight="1"/>
    <row r="9162" ht="15.75" customHeight="1"/>
    <row r="9163" ht="15.75" customHeight="1"/>
    <row r="9164" ht="15.75" customHeight="1"/>
    <row r="9165" ht="15.75" customHeight="1"/>
    <row r="9166" ht="15.75" customHeight="1"/>
    <row r="9167" ht="15.75" customHeight="1"/>
    <row r="9168" ht="15.75" customHeight="1"/>
    <row r="9169" ht="15.75" customHeight="1"/>
    <row r="9170" ht="15.75" customHeight="1"/>
    <row r="9171" ht="15.75" customHeight="1"/>
    <row r="9172" ht="15.75" customHeight="1"/>
    <row r="9173" ht="15.75" customHeight="1"/>
    <row r="9174" ht="15.75" customHeight="1"/>
    <row r="9175" ht="15.75" customHeight="1"/>
    <row r="9176" ht="15.75" customHeight="1"/>
    <row r="9177" ht="15.75" customHeight="1"/>
    <row r="9178" ht="15.75" customHeight="1"/>
    <row r="9179" ht="15.75" customHeight="1"/>
    <row r="9180" ht="15.75" customHeight="1"/>
    <row r="9181" ht="15.75" customHeight="1"/>
    <row r="9182" ht="15.75" customHeight="1"/>
    <row r="9183" ht="15.75" customHeight="1"/>
    <row r="9184" ht="15.75" customHeight="1"/>
    <row r="9185" ht="15.75" customHeight="1"/>
    <row r="9186" ht="15.75" customHeight="1"/>
    <row r="9187" ht="15.75" customHeight="1"/>
    <row r="9188" ht="15.75" customHeight="1"/>
    <row r="9189" ht="15.75" customHeight="1"/>
    <row r="9190" ht="15.75" customHeight="1"/>
    <row r="9191" ht="15.75" customHeight="1"/>
    <row r="9192" ht="15.75" customHeight="1"/>
    <row r="9193" ht="15.75" customHeight="1"/>
    <row r="9194" ht="15.75" customHeight="1"/>
    <row r="9195" ht="15.75" customHeight="1"/>
    <row r="9196" ht="15.75" customHeight="1"/>
    <row r="9197" ht="15.75" customHeight="1"/>
    <row r="9198" ht="15.75" customHeight="1"/>
    <row r="9199" ht="15.75" customHeight="1"/>
    <row r="9200" ht="15.75" customHeight="1"/>
    <row r="9201" ht="15.75" customHeight="1"/>
    <row r="9202" ht="15.75" customHeight="1"/>
    <row r="9203" ht="15.75" customHeight="1"/>
    <row r="9204" ht="15.75" customHeight="1"/>
    <row r="9205" ht="15.75" customHeight="1"/>
    <row r="9206" ht="15.75" customHeight="1"/>
    <row r="9207" ht="15.75" customHeight="1"/>
    <row r="9208" ht="15.75" customHeight="1"/>
    <row r="9209" ht="15.75" customHeight="1"/>
    <row r="9210" ht="15.75" customHeight="1"/>
    <row r="9211" ht="15.75" customHeight="1"/>
    <row r="9212" ht="15.75" customHeight="1"/>
    <row r="9213" ht="15.75" customHeight="1"/>
    <row r="9214" ht="15.75" customHeight="1"/>
    <row r="9215" ht="15.75" customHeight="1"/>
    <row r="9216" ht="15.75" customHeight="1"/>
    <row r="9217" ht="15.75" customHeight="1"/>
    <row r="9218" ht="15.75" customHeight="1"/>
    <row r="9219" ht="15.75" customHeight="1"/>
    <row r="9220" ht="15.75" customHeight="1"/>
    <row r="9221" ht="15.75" customHeight="1"/>
    <row r="9222" ht="15.75" customHeight="1"/>
    <row r="9223" ht="15.75" customHeight="1"/>
    <row r="9224" ht="15.75" customHeight="1"/>
    <row r="9225" ht="15.75" customHeight="1"/>
    <row r="9226" ht="15.75" customHeight="1"/>
    <row r="9227" ht="15.75" customHeight="1"/>
    <row r="9228" ht="15.75" customHeight="1"/>
    <row r="9229" ht="15.75" customHeight="1"/>
    <row r="9230" ht="15.75" customHeight="1"/>
    <row r="9231" ht="15.75" customHeight="1"/>
    <row r="9232" ht="15.75" customHeight="1"/>
    <row r="9233" ht="15.75" customHeight="1"/>
    <row r="9234" ht="15.75" customHeight="1"/>
    <row r="9235" ht="15.75" customHeight="1"/>
    <row r="9236" ht="15.75" customHeight="1"/>
    <row r="9237" ht="15.75" customHeight="1"/>
    <row r="9238" ht="15.75" customHeight="1"/>
    <row r="9239" ht="15.75" customHeight="1"/>
    <row r="9240" ht="15.75" customHeight="1"/>
    <row r="9241" ht="15.75" customHeight="1"/>
    <row r="9242" ht="15.75" customHeight="1"/>
    <row r="9243" ht="15.75" customHeight="1"/>
    <row r="9244" ht="15.75" customHeight="1"/>
    <row r="9245" ht="15.75" customHeight="1"/>
    <row r="9246" ht="15.75" customHeight="1"/>
    <row r="9247" ht="15.75" customHeight="1"/>
    <row r="9248" ht="15.75" customHeight="1"/>
    <row r="9249" ht="15.75" customHeight="1"/>
    <row r="9250" ht="15.75" customHeight="1"/>
    <row r="9251" ht="15.75" customHeight="1"/>
    <row r="9252" ht="15.75" customHeight="1"/>
    <row r="9253" ht="15.75" customHeight="1"/>
    <row r="9254" ht="15.75" customHeight="1"/>
    <row r="9255" ht="15.75" customHeight="1"/>
    <row r="9256" ht="15.75" customHeight="1"/>
    <row r="9257" ht="15.75" customHeight="1"/>
    <row r="9258" ht="15.75" customHeight="1"/>
    <row r="9259" ht="15.75" customHeight="1"/>
    <row r="9260" ht="15.75" customHeight="1"/>
    <row r="9261" ht="15.75" customHeight="1"/>
    <row r="9262" ht="15.75" customHeight="1"/>
    <row r="9263" ht="15.75" customHeight="1"/>
    <row r="9264" ht="15.75" customHeight="1"/>
    <row r="9265" ht="15.75" customHeight="1"/>
    <row r="9266" ht="15.75" customHeight="1"/>
    <row r="9267" ht="15.75" customHeight="1"/>
    <row r="9268" ht="15.75" customHeight="1"/>
    <row r="9269" ht="15.75" customHeight="1"/>
    <row r="9270" ht="15.75" customHeight="1"/>
    <row r="9271" ht="15.75" customHeight="1"/>
    <row r="9272" ht="15.75" customHeight="1"/>
    <row r="9273" ht="15.75" customHeight="1"/>
    <row r="9274" ht="15.75" customHeight="1"/>
    <row r="9275" ht="15.75" customHeight="1"/>
    <row r="9276" ht="15.75" customHeight="1"/>
    <row r="9277" ht="15.75" customHeight="1"/>
    <row r="9278" ht="15.75" customHeight="1"/>
    <row r="9279" ht="15.75" customHeight="1"/>
    <row r="9280" ht="15.75" customHeight="1"/>
    <row r="9281" ht="15.75" customHeight="1"/>
    <row r="9282" ht="15.75" customHeight="1"/>
    <row r="9283" ht="15.75" customHeight="1"/>
    <row r="9284" ht="15.75" customHeight="1"/>
    <row r="9285" ht="15.75" customHeight="1"/>
    <row r="9286" ht="15.75" customHeight="1"/>
    <row r="9287" ht="15.75" customHeight="1"/>
    <row r="9288" ht="15.75" customHeight="1"/>
    <row r="9289" ht="15.75" customHeight="1"/>
    <row r="9290" ht="15.75" customHeight="1"/>
    <row r="9291" ht="15.75" customHeight="1"/>
    <row r="9292" ht="15.75" customHeight="1"/>
    <row r="9293" ht="15.75" customHeight="1"/>
    <row r="9294" ht="15.75" customHeight="1"/>
    <row r="9295" ht="15.75" customHeight="1"/>
    <row r="9296" ht="15.75" customHeight="1"/>
    <row r="9297" ht="15.75" customHeight="1"/>
    <row r="9298" ht="15.75" customHeight="1"/>
    <row r="9299" ht="15.75" customHeight="1"/>
    <row r="9300" ht="15.75" customHeight="1"/>
    <row r="9301" ht="15.75" customHeight="1"/>
    <row r="9302" ht="15.75" customHeight="1"/>
    <row r="9303" ht="15.75" customHeight="1"/>
    <row r="9304" ht="15.75" customHeight="1"/>
    <row r="9305" ht="15.75" customHeight="1"/>
    <row r="9306" ht="15.75" customHeight="1"/>
    <row r="9307" ht="15.75" customHeight="1"/>
    <row r="9308" ht="15.75" customHeight="1"/>
    <row r="9309" ht="15.75" customHeight="1"/>
    <row r="9310" ht="15.75" customHeight="1"/>
    <row r="9311" ht="15.75" customHeight="1"/>
    <row r="9312" ht="15.75" customHeight="1"/>
    <row r="9313" ht="15.75" customHeight="1"/>
    <row r="9314" ht="15.75" customHeight="1"/>
    <row r="9315" ht="15.75" customHeight="1"/>
    <row r="9316" ht="15.75" customHeight="1"/>
    <row r="9317" ht="15.75" customHeight="1"/>
    <row r="9318" ht="15.75" customHeight="1"/>
    <row r="9319" ht="15.75" customHeight="1"/>
    <row r="9320" ht="15.75" customHeight="1"/>
    <row r="9321" ht="15.75" customHeight="1"/>
    <row r="9322" ht="15.75" customHeight="1"/>
    <row r="9323" ht="15.75" customHeight="1"/>
    <row r="9324" ht="15.75" customHeight="1"/>
    <row r="9325" ht="15.75" customHeight="1"/>
    <row r="9326" ht="15.75" customHeight="1"/>
    <row r="9327" ht="15.75" customHeight="1"/>
    <row r="9328" ht="15.75" customHeight="1"/>
    <row r="9329" ht="15.75" customHeight="1"/>
    <row r="9330" ht="15.75" customHeight="1"/>
    <row r="9331" ht="15.75" customHeight="1"/>
    <row r="9332" ht="15.75" customHeight="1"/>
    <row r="9333" ht="15.75" customHeight="1"/>
    <row r="9334" ht="15.75" customHeight="1"/>
    <row r="9335" ht="15.75" customHeight="1"/>
    <row r="9336" ht="15.75" customHeight="1"/>
    <row r="9337" ht="15.75" customHeight="1"/>
    <row r="9338" ht="15.75" customHeight="1"/>
    <row r="9339" ht="15.75" customHeight="1"/>
    <row r="9340" ht="15.75" customHeight="1"/>
    <row r="9341" ht="15.75" customHeight="1"/>
    <row r="9342" ht="15.75" customHeight="1"/>
    <row r="9343" ht="15.75" customHeight="1"/>
    <row r="9344" ht="15.75" customHeight="1"/>
    <row r="9345" ht="15.75" customHeight="1"/>
    <row r="9346" ht="15.75" customHeight="1"/>
    <row r="9347" ht="15.75" customHeight="1"/>
    <row r="9348" ht="15.75" customHeight="1"/>
    <row r="9349" ht="15.75" customHeight="1"/>
    <row r="9350" ht="15.75" customHeight="1"/>
    <row r="9351" ht="15.75" customHeight="1"/>
    <row r="9352" ht="15.75" customHeight="1"/>
    <row r="9353" ht="15.75" customHeight="1"/>
    <row r="9354" ht="15.75" customHeight="1"/>
    <row r="9355" ht="15.75" customHeight="1"/>
    <row r="9356" ht="15.75" customHeight="1"/>
    <row r="9357" ht="15.75" customHeight="1"/>
    <row r="9358" ht="15.75" customHeight="1"/>
    <row r="9359" ht="15.75" customHeight="1"/>
    <row r="9360" ht="15.75" customHeight="1"/>
    <row r="9361" ht="15.75" customHeight="1"/>
    <row r="9362" ht="15.75" customHeight="1"/>
    <row r="9363" ht="15.75" customHeight="1"/>
    <row r="9364" ht="15.75" customHeight="1"/>
    <row r="9365" ht="15.75" customHeight="1"/>
    <row r="9366" ht="15.75" customHeight="1"/>
    <row r="9367" ht="15.75" customHeight="1"/>
    <row r="9368" ht="15.75" customHeight="1"/>
    <row r="9369" ht="15.75" customHeight="1"/>
    <row r="9370" ht="15.75" customHeight="1"/>
    <row r="9371" ht="15.75" customHeight="1"/>
    <row r="9372" ht="15.75" customHeight="1"/>
    <row r="9373" ht="15.75" customHeight="1"/>
    <row r="9374" ht="15.75" customHeight="1"/>
    <row r="9375" ht="15.75" customHeight="1"/>
    <row r="9376" ht="15.75" customHeight="1"/>
    <row r="9377" ht="15.75" customHeight="1"/>
    <row r="9378" ht="15.75" customHeight="1"/>
    <row r="9379" ht="15.75" customHeight="1"/>
    <row r="9380" ht="15.75" customHeight="1"/>
    <row r="9381" ht="15.75" customHeight="1"/>
    <row r="9382" ht="15.75" customHeight="1"/>
    <row r="9383" ht="15.75" customHeight="1"/>
    <row r="9384" ht="15.75" customHeight="1"/>
    <row r="9385" ht="15.75" customHeight="1"/>
    <row r="9386" ht="15.75" customHeight="1"/>
    <row r="9387" ht="15.75" customHeight="1"/>
    <row r="9388" ht="15.75" customHeight="1"/>
    <row r="9389" ht="15.75" customHeight="1"/>
    <row r="9390" ht="15.75" customHeight="1"/>
    <row r="9391" ht="15.75" customHeight="1"/>
    <row r="9392" ht="15.75" customHeight="1"/>
    <row r="9393" ht="15.75" customHeight="1"/>
    <row r="9394" ht="15.75" customHeight="1"/>
    <row r="9395" ht="15.75" customHeight="1"/>
    <row r="9396" ht="15.75" customHeight="1"/>
    <row r="9397" ht="15.75" customHeight="1"/>
    <row r="9398" ht="15.75" customHeight="1"/>
    <row r="9399" ht="15.75" customHeight="1"/>
    <row r="9400" ht="15.75" customHeight="1"/>
    <row r="9401" ht="15.75" customHeight="1"/>
    <row r="9402" ht="15.75" customHeight="1"/>
    <row r="9403" ht="15.75" customHeight="1"/>
    <row r="9404" ht="15.75" customHeight="1"/>
    <row r="9405" ht="15.75" customHeight="1"/>
    <row r="9406" ht="15.75" customHeight="1"/>
    <row r="9407" ht="15.75" customHeight="1"/>
    <row r="9408" ht="15.75" customHeight="1"/>
    <row r="9409" ht="15.75" customHeight="1"/>
    <row r="9410" ht="15.75" customHeight="1"/>
    <row r="9411" ht="15.75" customHeight="1"/>
    <row r="9412" ht="15.75" customHeight="1"/>
    <row r="9413" ht="15.75" customHeight="1"/>
    <row r="9414" ht="15.75" customHeight="1"/>
    <row r="9415" ht="15.75" customHeight="1"/>
    <row r="9416" ht="15.75" customHeight="1"/>
    <row r="9417" ht="15.75" customHeight="1"/>
    <row r="9418" ht="15.75" customHeight="1"/>
    <row r="9419" ht="15.75" customHeight="1"/>
    <row r="9420" ht="15.75" customHeight="1"/>
    <row r="9421" ht="15.75" customHeight="1"/>
    <row r="9422" ht="15.75" customHeight="1"/>
    <row r="9423" ht="15.75" customHeight="1"/>
    <row r="9424" ht="15.75" customHeight="1"/>
    <row r="9425" ht="15.75" customHeight="1"/>
    <row r="9426" ht="15.75" customHeight="1"/>
    <row r="9427" ht="15.75" customHeight="1"/>
    <row r="9428" ht="15.75" customHeight="1"/>
    <row r="9429" ht="15.75" customHeight="1"/>
    <row r="9430" ht="15.75" customHeight="1"/>
    <row r="9431" ht="15.75" customHeight="1"/>
    <row r="9432" ht="15.75" customHeight="1"/>
    <row r="9433" ht="15.75" customHeight="1"/>
    <row r="9434" ht="15.75" customHeight="1"/>
    <row r="9435" ht="15.75" customHeight="1"/>
    <row r="9436" ht="15.75" customHeight="1"/>
    <row r="9437" ht="15.75" customHeight="1"/>
    <row r="9438" ht="15.75" customHeight="1"/>
    <row r="9439" ht="15.75" customHeight="1"/>
    <row r="9440" ht="15.75" customHeight="1"/>
    <row r="9441" ht="15.75" customHeight="1"/>
    <row r="9442" ht="15.75" customHeight="1"/>
    <row r="9443" ht="15.75" customHeight="1"/>
    <row r="9444" ht="15.75" customHeight="1"/>
    <row r="9445" ht="15.75" customHeight="1"/>
    <row r="9446" ht="15.75" customHeight="1"/>
    <row r="9447" ht="15.75" customHeight="1"/>
    <row r="9448" ht="15.75" customHeight="1"/>
    <row r="9449" ht="15.75" customHeight="1"/>
    <row r="9450" ht="15.75" customHeight="1"/>
    <row r="9451" ht="15.75" customHeight="1"/>
    <row r="9452" ht="15.75" customHeight="1"/>
    <row r="9453" ht="15.75" customHeight="1"/>
    <row r="9454" ht="15.75" customHeight="1"/>
    <row r="9455" ht="15.75" customHeight="1"/>
    <row r="9456" ht="15.75" customHeight="1"/>
    <row r="9457" ht="15.75" customHeight="1"/>
    <row r="9458" ht="15.75" customHeight="1"/>
    <row r="9459" ht="15.75" customHeight="1"/>
    <row r="9460" ht="15.75" customHeight="1"/>
    <row r="9461" ht="15.75" customHeight="1"/>
    <row r="9462" ht="15.75" customHeight="1"/>
    <row r="9463" ht="15.75" customHeight="1"/>
    <row r="9464" ht="15.75" customHeight="1"/>
    <row r="9465" ht="15.75" customHeight="1"/>
    <row r="9466" ht="15.75" customHeight="1"/>
    <row r="9467" ht="15.75" customHeight="1"/>
    <row r="9468" ht="15.75" customHeight="1"/>
    <row r="9469" ht="15.75" customHeight="1"/>
    <row r="9470" ht="15.75" customHeight="1"/>
    <row r="9471" ht="15.75" customHeight="1"/>
    <row r="9472" ht="15.75" customHeight="1"/>
    <row r="9473" ht="15.75" customHeight="1"/>
    <row r="9474" ht="15.75" customHeight="1"/>
    <row r="9475" ht="15.75" customHeight="1"/>
    <row r="9476" ht="15.75" customHeight="1"/>
    <row r="9477" ht="15.75" customHeight="1"/>
    <row r="9478" ht="15.75" customHeight="1"/>
    <row r="9479" ht="15.75" customHeight="1"/>
    <row r="9480" ht="15.75" customHeight="1"/>
    <row r="9481" ht="15.75" customHeight="1"/>
    <row r="9482" ht="15.75" customHeight="1"/>
    <row r="9483" ht="15.75" customHeight="1"/>
    <row r="9484" ht="15.75" customHeight="1"/>
    <row r="9485" ht="15.75" customHeight="1"/>
    <row r="9486" ht="15.75" customHeight="1"/>
    <row r="9487" ht="15.75" customHeight="1"/>
    <row r="9488" ht="15.75" customHeight="1"/>
    <row r="9489" ht="15.75" customHeight="1"/>
    <row r="9490" ht="15.75" customHeight="1"/>
    <row r="9491" ht="15.75" customHeight="1"/>
    <row r="9492" ht="15.75" customHeight="1"/>
    <row r="9493" ht="15.75" customHeight="1"/>
    <row r="9494" ht="15.75" customHeight="1"/>
    <row r="9495" ht="15.75" customHeight="1"/>
    <row r="9496" ht="15.75" customHeight="1"/>
    <row r="9497" ht="15.75" customHeight="1"/>
    <row r="9498" ht="15.75" customHeight="1"/>
    <row r="9499" ht="15.75" customHeight="1"/>
    <row r="9500" ht="15.75" customHeight="1"/>
    <row r="9501" ht="15.75" customHeight="1"/>
    <row r="9502" ht="15.75" customHeight="1"/>
    <row r="9503" ht="15.75" customHeight="1"/>
    <row r="9504" ht="15.75" customHeight="1"/>
    <row r="9505" ht="15.75" customHeight="1"/>
    <row r="9506" ht="15.75" customHeight="1"/>
    <row r="9507" ht="15.75" customHeight="1"/>
    <row r="9508" ht="15.75" customHeight="1"/>
    <row r="9509" ht="15.75" customHeight="1"/>
    <row r="9510" ht="15.75" customHeight="1"/>
    <row r="9511" ht="15.75" customHeight="1"/>
    <row r="9512" ht="15.75" customHeight="1"/>
    <row r="9513" ht="15.75" customHeight="1"/>
    <row r="9514" ht="15.75" customHeight="1"/>
    <row r="9515" ht="15.75" customHeight="1"/>
    <row r="9516" ht="15.75" customHeight="1"/>
    <row r="9517" ht="15.75" customHeight="1"/>
    <row r="9518" ht="15.75" customHeight="1"/>
    <row r="9519" ht="15.75" customHeight="1"/>
    <row r="9520" ht="15.75" customHeight="1"/>
    <row r="9521" ht="15.75" customHeight="1"/>
    <row r="9522" ht="15.75" customHeight="1"/>
    <row r="9523" ht="15.75" customHeight="1"/>
    <row r="9524" ht="15.75" customHeight="1"/>
    <row r="9525" ht="15.75" customHeight="1"/>
    <row r="9526" ht="15.75" customHeight="1"/>
    <row r="9527" ht="15.75" customHeight="1"/>
    <row r="9528" ht="15.75" customHeight="1"/>
    <row r="9529" ht="15.75" customHeight="1"/>
    <row r="9530" ht="15.75" customHeight="1"/>
    <row r="9531" ht="15.75" customHeight="1"/>
    <row r="9532" ht="15.75" customHeight="1"/>
    <row r="9533" ht="15.75" customHeight="1"/>
    <row r="9534" ht="15.75" customHeight="1"/>
    <row r="9535" ht="15.75" customHeight="1"/>
    <row r="9536" ht="15.75" customHeight="1"/>
    <row r="9537" ht="15.75" customHeight="1"/>
    <row r="9538" ht="15.75" customHeight="1"/>
    <row r="9539" ht="15.75" customHeight="1"/>
    <row r="9540" ht="15.75" customHeight="1"/>
    <row r="9541" ht="15.75" customHeight="1"/>
    <row r="9542" ht="15.75" customHeight="1"/>
    <row r="9543" ht="15.75" customHeight="1"/>
    <row r="9544" ht="15.75" customHeight="1"/>
    <row r="9545" ht="15.75" customHeight="1"/>
    <row r="9546" ht="15.75" customHeight="1"/>
    <row r="9547" ht="15.75" customHeight="1"/>
    <row r="9548" ht="15.75" customHeight="1"/>
    <row r="9549" ht="15.75" customHeight="1"/>
    <row r="9550" ht="15.75" customHeight="1"/>
    <row r="9551" ht="15.75" customHeight="1"/>
    <row r="9552" ht="15.75" customHeight="1"/>
    <row r="9553" ht="15.75" customHeight="1"/>
    <row r="9554" ht="15.75" customHeight="1"/>
    <row r="9555" ht="15.75" customHeight="1"/>
    <row r="9556" ht="15.75" customHeight="1"/>
    <row r="9557" ht="15.75" customHeight="1"/>
    <row r="9558" ht="15.75" customHeight="1"/>
    <row r="9559" ht="15.75" customHeight="1"/>
    <row r="9560" ht="15.75" customHeight="1"/>
    <row r="9561" ht="15.75" customHeight="1"/>
    <row r="9562" ht="15.75" customHeight="1"/>
    <row r="9563" ht="15.75" customHeight="1"/>
    <row r="9564" ht="15.75" customHeight="1"/>
    <row r="9565" ht="15.75" customHeight="1"/>
    <row r="9566" ht="15.75" customHeight="1"/>
    <row r="9567" ht="15.75" customHeight="1"/>
    <row r="9568" ht="15.75" customHeight="1"/>
    <row r="9569" ht="15.75" customHeight="1"/>
    <row r="9570" ht="15.75" customHeight="1"/>
    <row r="9571" ht="15.75" customHeight="1"/>
    <row r="9572" ht="15.75" customHeight="1"/>
    <row r="9573" ht="15.75" customHeight="1"/>
    <row r="9574" ht="15.75" customHeight="1"/>
    <row r="9575" ht="15.75" customHeight="1"/>
    <row r="9576" ht="15.75" customHeight="1"/>
    <row r="9577" ht="15.75" customHeight="1"/>
    <row r="9578" ht="15.75" customHeight="1"/>
    <row r="9579" ht="15.75" customHeight="1"/>
    <row r="9580" ht="15.75" customHeight="1"/>
    <row r="9581" ht="15.75" customHeight="1"/>
    <row r="9582" ht="15.75" customHeight="1"/>
    <row r="9583" ht="15.75" customHeight="1"/>
    <row r="9584" ht="15.75" customHeight="1"/>
    <row r="9585" ht="15.75" customHeight="1"/>
    <row r="9586" ht="15.75" customHeight="1"/>
    <row r="9587" ht="15.75" customHeight="1"/>
    <row r="9588" ht="15.75" customHeight="1"/>
    <row r="9589" ht="15.75" customHeight="1"/>
    <row r="9590" ht="15.75" customHeight="1"/>
    <row r="9591" ht="15.75" customHeight="1"/>
    <row r="9592" ht="15.75" customHeight="1"/>
    <row r="9593" ht="15.75" customHeight="1"/>
    <row r="9594" ht="15.75" customHeight="1"/>
    <row r="9595" ht="15.75" customHeight="1"/>
    <row r="9596" ht="15.75" customHeight="1"/>
    <row r="9597" ht="15.75" customHeight="1"/>
    <row r="9598" ht="15.75" customHeight="1"/>
    <row r="9599" ht="15.75" customHeight="1"/>
    <row r="9600" ht="15.75" customHeight="1"/>
    <row r="9601" ht="15.75" customHeight="1"/>
    <row r="9602" ht="15.75" customHeight="1"/>
    <row r="9603" ht="15.75" customHeight="1"/>
    <row r="9604" ht="15.75" customHeight="1"/>
    <row r="9605" ht="15.75" customHeight="1"/>
    <row r="9606" ht="15.75" customHeight="1"/>
    <row r="9607" ht="15.75" customHeight="1"/>
    <row r="9608" ht="15.75" customHeight="1"/>
    <row r="9609" ht="15.75" customHeight="1"/>
    <row r="9610" ht="15.75" customHeight="1"/>
    <row r="9611" ht="15.75" customHeight="1"/>
    <row r="9612" ht="15.75" customHeight="1"/>
    <row r="9613" ht="15.75" customHeight="1"/>
    <row r="9614" ht="15.75" customHeight="1"/>
    <row r="9615" ht="15.75" customHeight="1"/>
    <row r="9616" ht="15.75" customHeight="1"/>
    <row r="9617" ht="15.75" customHeight="1"/>
    <row r="9618" ht="15.75" customHeight="1"/>
    <row r="9619" ht="15.75" customHeight="1"/>
    <row r="9620" ht="15.75" customHeight="1"/>
    <row r="9621" ht="15.75" customHeight="1"/>
    <row r="9622" ht="15.75" customHeight="1"/>
    <row r="9623" ht="15.75" customHeight="1"/>
    <row r="9624" ht="15.75" customHeight="1"/>
    <row r="9625" ht="15.75" customHeight="1"/>
    <row r="9626" ht="15.75" customHeight="1"/>
    <row r="9627" ht="15.75" customHeight="1"/>
    <row r="9628" ht="15.75" customHeight="1"/>
    <row r="9629" ht="15.75" customHeight="1"/>
    <row r="9630" ht="15.75" customHeight="1"/>
    <row r="9631" ht="15.75" customHeight="1"/>
    <row r="9632" ht="15.75" customHeight="1"/>
    <row r="9633" ht="15.75" customHeight="1"/>
    <row r="9634" ht="15.75" customHeight="1"/>
    <row r="9635" ht="15.75" customHeight="1"/>
    <row r="9636" ht="15.75" customHeight="1"/>
    <row r="9637" ht="15.75" customHeight="1"/>
    <row r="9638" ht="15.75" customHeight="1"/>
    <row r="9639" ht="15.75" customHeight="1"/>
    <row r="9640" ht="15.75" customHeight="1"/>
    <row r="9641" ht="15.75" customHeight="1"/>
    <row r="9642" ht="15.75" customHeight="1"/>
    <row r="9643" ht="15.75" customHeight="1"/>
    <row r="9644" ht="15.75" customHeight="1"/>
    <row r="9645" ht="15.75" customHeight="1"/>
    <row r="9646" ht="15.75" customHeight="1"/>
    <row r="9647" ht="15.75" customHeight="1"/>
    <row r="9648" ht="15.75" customHeight="1"/>
    <row r="9649" ht="15.75" customHeight="1"/>
    <row r="9650" ht="15.75" customHeight="1"/>
    <row r="9651" ht="15.75" customHeight="1"/>
    <row r="9652" ht="15.75" customHeight="1"/>
    <row r="9653" ht="15.75" customHeight="1"/>
    <row r="9654" ht="15.75" customHeight="1"/>
    <row r="9655" ht="15.75" customHeight="1"/>
    <row r="9656" ht="15.75" customHeight="1"/>
    <row r="9657" ht="15.75" customHeight="1"/>
    <row r="9658" ht="15.75" customHeight="1"/>
    <row r="9659" ht="15.75" customHeight="1"/>
    <row r="9660" ht="15.75" customHeight="1"/>
    <row r="9661" ht="15.75" customHeight="1"/>
    <row r="9662" ht="15.75" customHeight="1"/>
    <row r="9663" ht="15.75" customHeight="1"/>
    <row r="9664" ht="15.75" customHeight="1"/>
    <row r="9665" ht="15.75" customHeight="1"/>
    <row r="9666" ht="15.75" customHeight="1"/>
    <row r="9667" ht="15.75" customHeight="1"/>
    <row r="9668" ht="15.75" customHeight="1"/>
    <row r="9669" ht="15.75" customHeight="1"/>
    <row r="9670" ht="15.75" customHeight="1"/>
    <row r="9671" ht="15.75" customHeight="1"/>
    <row r="9672" ht="15.75" customHeight="1"/>
    <row r="9673" ht="15.75" customHeight="1"/>
    <row r="9674" ht="15.75" customHeight="1"/>
    <row r="9675" ht="15.75" customHeight="1"/>
    <row r="9676" ht="15.75" customHeight="1"/>
    <row r="9677" ht="15.75" customHeight="1"/>
    <row r="9678" ht="15.75" customHeight="1"/>
    <row r="9679" ht="15.75" customHeight="1"/>
    <row r="9680" ht="15.75" customHeight="1"/>
    <row r="9681" ht="15.75" customHeight="1"/>
    <row r="9682" ht="15.75" customHeight="1"/>
    <row r="9683" ht="15.75" customHeight="1"/>
    <row r="9684" ht="15.75" customHeight="1"/>
    <row r="9685" ht="15.75" customHeight="1"/>
    <row r="9686" ht="15.75" customHeight="1"/>
    <row r="9687" ht="15.75" customHeight="1"/>
    <row r="9688" ht="15.75" customHeight="1"/>
    <row r="9689" ht="15.75" customHeight="1"/>
    <row r="9690" ht="15.75" customHeight="1"/>
    <row r="9691" ht="15.75" customHeight="1"/>
    <row r="9692" ht="15.75" customHeight="1"/>
    <row r="9693" ht="15.75" customHeight="1"/>
    <row r="9694" ht="15.75" customHeight="1"/>
    <row r="9695" ht="15.75" customHeight="1"/>
    <row r="9696" ht="15.75" customHeight="1"/>
    <row r="9697" ht="15.75" customHeight="1"/>
    <row r="9698" ht="15.75" customHeight="1"/>
    <row r="9699" ht="15.75" customHeight="1"/>
    <row r="9700" ht="15.75" customHeight="1"/>
    <row r="9701" ht="15.75" customHeight="1"/>
    <row r="9702" ht="15.75" customHeight="1"/>
    <row r="9703" ht="15.75" customHeight="1"/>
    <row r="9704" ht="15.75" customHeight="1"/>
    <row r="9705" ht="15.75" customHeight="1"/>
    <row r="9706" ht="15.75" customHeight="1"/>
    <row r="9707" ht="15.75" customHeight="1"/>
    <row r="9708" ht="15.75" customHeight="1"/>
    <row r="9709" ht="15.75" customHeight="1"/>
    <row r="9710" ht="15.75" customHeight="1"/>
    <row r="9711" ht="15.75" customHeight="1"/>
    <row r="9712" ht="15.75" customHeight="1"/>
    <row r="9713" ht="15.75" customHeight="1"/>
    <row r="9714" ht="15.75" customHeight="1"/>
    <row r="9715" ht="15.75" customHeight="1"/>
    <row r="9716" ht="15.75" customHeight="1"/>
    <row r="9717" ht="15.75" customHeight="1"/>
    <row r="9718" ht="15.75" customHeight="1"/>
    <row r="9719" ht="15.75" customHeight="1"/>
    <row r="9720" ht="15.75" customHeight="1"/>
    <row r="9721" ht="15.75" customHeight="1"/>
    <row r="9722" ht="15.75" customHeight="1"/>
    <row r="9723" ht="15.75" customHeight="1"/>
    <row r="9724" ht="15.75" customHeight="1"/>
    <row r="9725" ht="15.75" customHeight="1"/>
    <row r="9726" ht="15.75" customHeight="1"/>
    <row r="9727" ht="15.75" customHeight="1"/>
    <row r="9728" ht="15.75" customHeight="1"/>
    <row r="9729" ht="15.75" customHeight="1"/>
    <row r="9730" ht="15.75" customHeight="1"/>
    <row r="9731" ht="15.75" customHeight="1"/>
    <row r="9732" ht="15.75" customHeight="1"/>
    <row r="9733" ht="15.75" customHeight="1"/>
    <row r="9734" ht="15.75" customHeight="1"/>
    <row r="9735" ht="15.75" customHeight="1"/>
    <row r="9736" ht="15.75" customHeight="1"/>
    <row r="9737" ht="15.75" customHeight="1"/>
    <row r="9738" ht="15.75" customHeight="1"/>
    <row r="9739" ht="15.75" customHeight="1"/>
    <row r="9740" ht="15.75" customHeight="1"/>
    <row r="9741" ht="15.75" customHeight="1"/>
    <row r="9742" ht="15.75" customHeight="1"/>
    <row r="9743" ht="15.75" customHeight="1"/>
    <row r="9744" ht="15.75" customHeight="1"/>
    <row r="9745" ht="15.75" customHeight="1"/>
    <row r="9746" ht="15.75" customHeight="1"/>
    <row r="9747" ht="15.75" customHeight="1"/>
    <row r="9748" ht="15.75" customHeight="1"/>
    <row r="9749" ht="15.75" customHeight="1"/>
    <row r="9750" ht="15.75" customHeight="1"/>
    <row r="9751" ht="15.75" customHeight="1"/>
    <row r="9752" ht="15.75" customHeight="1"/>
    <row r="9753" ht="15.75" customHeight="1"/>
    <row r="9754" ht="15.75" customHeight="1"/>
    <row r="9755" ht="15.75" customHeight="1"/>
    <row r="9756" ht="15.75" customHeight="1"/>
    <row r="9757" ht="15.75" customHeight="1"/>
    <row r="9758" ht="15.75" customHeight="1"/>
    <row r="9759" ht="15.75" customHeight="1"/>
    <row r="9760" ht="15.75" customHeight="1"/>
    <row r="9761" ht="15.75" customHeight="1"/>
    <row r="9762" ht="15.75" customHeight="1"/>
    <row r="9763" ht="15.75" customHeight="1"/>
    <row r="9764" ht="15.75" customHeight="1"/>
    <row r="9765" ht="15.75" customHeight="1"/>
    <row r="9766" ht="15.75" customHeight="1"/>
    <row r="9767" ht="15.75" customHeight="1"/>
    <row r="9768" ht="15.75" customHeight="1"/>
    <row r="9769" ht="15.75" customHeight="1"/>
    <row r="9770" ht="15.75" customHeight="1"/>
    <row r="9771" ht="15.75" customHeight="1"/>
    <row r="9772" ht="15.75" customHeight="1"/>
    <row r="9773" ht="15.75" customHeight="1"/>
    <row r="9774" ht="15.75" customHeight="1"/>
    <row r="9775" ht="15.75" customHeight="1"/>
    <row r="9776" ht="15.75" customHeight="1"/>
    <row r="9777" ht="15.75" customHeight="1"/>
    <row r="9778" ht="15.75" customHeight="1"/>
    <row r="9779" ht="15.75" customHeight="1"/>
    <row r="9780" ht="15.75" customHeight="1"/>
    <row r="9781" ht="15.75" customHeight="1"/>
    <row r="9782" ht="15.75" customHeight="1"/>
    <row r="9783" ht="15.75" customHeight="1"/>
    <row r="9784" ht="15.75" customHeight="1"/>
    <row r="9785" ht="15.75" customHeight="1"/>
    <row r="9786" ht="15.75" customHeight="1"/>
    <row r="9787" ht="15.75" customHeight="1"/>
    <row r="9788" ht="15.75" customHeight="1"/>
    <row r="9789" ht="15.75" customHeight="1"/>
    <row r="9790" ht="15.75" customHeight="1"/>
    <row r="9791" ht="15.75" customHeight="1"/>
    <row r="9792" ht="15.75" customHeight="1"/>
    <row r="9793" ht="15.75" customHeight="1"/>
    <row r="9794" ht="15.75" customHeight="1"/>
    <row r="9795" ht="15.75" customHeight="1"/>
    <row r="9796" ht="15.75" customHeight="1"/>
    <row r="9797" ht="15.75" customHeight="1"/>
    <row r="9798" ht="15.75" customHeight="1"/>
    <row r="9799" ht="15.75" customHeight="1"/>
    <row r="9800" ht="15.75" customHeight="1"/>
    <row r="9801" ht="15.75" customHeight="1"/>
    <row r="9802" ht="15.75" customHeight="1"/>
    <row r="9803" ht="15.75" customHeight="1"/>
    <row r="9804" ht="15.75" customHeight="1"/>
    <row r="9805" ht="15.75" customHeight="1"/>
    <row r="9806" ht="15.75" customHeight="1"/>
    <row r="9807" ht="15.75" customHeight="1"/>
    <row r="9808" ht="15.75" customHeight="1"/>
    <row r="9809" ht="15.75" customHeight="1"/>
    <row r="9810" ht="15.75" customHeight="1"/>
    <row r="9811" ht="15.75" customHeight="1"/>
    <row r="9812" ht="15.75" customHeight="1"/>
    <row r="9813" ht="15.75" customHeight="1"/>
    <row r="9814" ht="15.75" customHeight="1"/>
    <row r="9815" ht="15.75" customHeight="1"/>
    <row r="9816" ht="15.75" customHeight="1"/>
    <row r="9817" ht="15.75" customHeight="1"/>
    <row r="9818" ht="15.75" customHeight="1"/>
    <row r="9819" ht="15.75" customHeight="1"/>
    <row r="9820" ht="15.75" customHeight="1"/>
    <row r="9821" ht="15.75" customHeight="1"/>
    <row r="9822" ht="15.75" customHeight="1"/>
    <row r="9823" ht="15.75" customHeight="1"/>
    <row r="9824" ht="15.75" customHeight="1"/>
    <row r="9825" ht="15.75" customHeight="1"/>
    <row r="9826" ht="15.75" customHeight="1"/>
    <row r="9827" ht="15.75" customHeight="1"/>
    <row r="9828" ht="15.75" customHeight="1"/>
    <row r="9829" ht="15.75" customHeight="1"/>
    <row r="9830" ht="15.75" customHeight="1"/>
    <row r="9831" ht="15.75" customHeight="1"/>
    <row r="9832" ht="15.75" customHeight="1"/>
    <row r="9833" ht="15.75" customHeight="1"/>
    <row r="9834" ht="15.75" customHeight="1"/>
    <row r="9835" ht="15.75" customHeight="1"/>
    <row r="9836" ht="15.75" customHeight="1"/>
    <row r="9837" ht="15.75" customHeight="1"/>
    <row r="9838" ht="15.75" customHeight="1"/>
    <row r="9839" ht="15.75" customHeight="1"/>
    <row r="9840" ht="15.75" customHeight="1"/>
    <row r="9841" ht="15.75" customHeight="1"/>
    <row r="9842" ht="15.75" customHeight="1"/>
    <row r="9843" ht="15.75" customHeight="1"/>
    <row r="9844" ht="15.75" customHeight="1"/>
    <row r="9845" ht="15.75" customHeight="1"/>
    <row r="9846" ht="15.75" customHeight="1"/>
    <row r="9847" ht="15.75" customHeight="1"/>
    <row r="9848" ht="15.75" customHeight="1"/>
    <row r="9849" ht="15.75" customHeight="1"/>
    <row r="9850" ht="15.75" customHeight="1"/>
    <row r="9851" ht="15.75" customHeight="1"/>
    <row r="9852" ht="15.75" customHeight="1"/>
    <row r="9853" ht="15.75" customHeight="1"/>
    <row r="9854" ht="15.75" customHeight="1"/>
    <row r="9855" ht="15.75" customHeight="1"/>
    <row r="9856" ht="15.75" customHeight="1"/>
    <row r="9857" ht="15.75" customHeight="1"/>
    <row r="9858" ht="15.75" customHeight="1"/>
    <row r="9859" ht="15.75" customHeight="1"/>
    <row r="9860" ht="15.75" customHeight="1"/>
    <row r="9861" ht="15.75" customHeight="1"/>
    <row r="9862" ht="15.75" customHeight="1"/>
    <row r="9863" ht="15.75" customHeight="1"/>
    <row r="9864" ht="15.75" customHeight="1"/>
    <row r="9865" ht="15.75" customHeight="1"/>
    <row r="9866" ht="15.75" customHeight="1"/>
    <row r="9867" ht="15.75" customHeight="1"/>
    <row r="9868" ht="15.75" customHeight="1"/>
    <row r="9869" ht="15.75" customHeight="1"/>
    <row r="9870" ht="15.75" customHeight="1"/>
    <row r="9871" ht="15.75" customHeight="1"/>
    <row r="9872" ht="15.75" customHeight="1"/>
    <row r="9873" ht="15.75" customHeight="1"/>
    <row r="9874" ht="15.75" customHeight="1"/>
    <row r="9875" ht="15.75" customHeight="1"/>
    <row r="9876" ht="15.75" customHeight="1"/>
    <row r="9877" ht="15.75" customHeight="1"/>
    <row r="9878" ht="15.75" customHeight="1"/>
    <row r="9879" ht="15.75" customHeight="1"/>
    <row r="9880" ht="15.75" customHeight="1"/>
    <row r="9881" ht="15.75" customHeight="1"/>
    <row r="9882" ht="15.75" customHeight="1"/>
    <row r="9883" ht="15.75" customHeight="1"/>
    <row r="9884" ht="15.75" customHeight="1"/>
    <row r="9885" ht="15.75" customHeight="1"/>
    <row r="9886" ht="15.75" customHeight="1"/>
    <row r="9887" ht="15.75" customHeight="1"/>
    <row r="9888" ht="15.75" customHeight="1"/>
    <row r="9889" ht="15.75" customHeight="1"/>
    <row r="9890" ht="15.75" customHeight="1"/>
    <row r="9891" ht="15.75" customHeight="1"/>
    <row r="9892" ht="15.75" customHeight="1"/>
    <row r="9893" ht="15.75" customHeight="1"/>
    <row r="9894" ht="15.75" customHeight="1"/>
    <row r="9895" ht="15.75" customHeight="1"/>
    <row r="9896" ht="15.75" customHeight="1"/>
    <row r="9897" ht="15.75" customHeight="1"/>
    <row r="9898" ht="15.75" customHeight="1"/>
    <row r="9899" ht="15.75" customHeight="1"/>
    <row r="9900" ht="15.75" customHeight="1"/>
    <row r="9901" ht="15.75" customHeight="1"/>
    <row r="9902" ht="15.75" customHeight="1"/>
    <row r="9903" ht="15.75" customHeight="1"/>
    <row r="9904" ht="15.75" customHeight="1"/>
    <row r="9905" ht="15.75" customHeight="1"/>
    <row r="9906" ht="15.75" customHeight="1"/>
    <row r="9907" ht="15.75" customHeight="1"/>
    <row r="9908" ht="15.75" customHeight="1"/>
    <row r="9909" ht="15.75" customHeight="1"/>
    <row r="9910" ht="15.75" customHeight="1"/>
    <row r="9911" ht="15.75" customHeight="1"/>
    <row r="9912" ht="15.75" customHeight="1"/>
    <row r="9913" ht="15.75" customHeight="1"/>
    <row r="9914" ht="15.75" customHeight="1"/>
    <row r="9915" ht="15.75" customHeight="1"/>
    <row r="9916" ht="15.75" customHeight="1"/>
    <row r="9917" ht="15.75" customHeight="1"/>
    <row r="9918" ht="15.75" customHeight="1"/>
    <row r="9919" ht="15.75" customHeight="1"/>
    <row r="9920" ht="15.75" customHeight="1"/>
    <row r="9921" ht="15.75" customHeight="1"/>
    <row r="9922" ht="15.75" customHeight="1"/>
    <row r="9923" ht="15.75" customHeight="1"/>
    <row r="9924" ht="15.75" customHeight="1"/>
    <row r="9925" ht="15.75" customHeight="1"/>
    <row r="9926" ht="15.75" customHeight="1"/>
    <row r="9927" ht="15.75" customHeight="1"/>
    <row r="9928" ht="15.75" customHeight="1"/>
    <row r="9929" ht="15.75" customHeight="1"/>
    <row r="9930" ht="15.75" customHeight="1"/>
    <row r="9931" ht="15.75" customHeight="1"/>
    <row r="9932" ht="15.75" customHeight="1"/>
    <row r="9933" ht="15.75" customHeight="1"/>
    <row r="9934" ht="15.75" customHeight="1"/>
    <row r="9935" ht="15.75" customHeight="1"/>
    <row r="9936" ht="15.75" customHeight="1"/>
    <row r="9937" ht="15.75" customHeight="1"/>
    <row r="9938" ht="15.75" customHeight="1"/>
    <row r="9939" ht="15.75" customHeight="1"/>
    <row r="9940" ht="15.75" customHeight="1"/>
    <row r="9941" ht="15.75" customHeight="1"/>
    <row r="9942" ht="15.75" customHeight="1"/>
    <row r="9943" ht="15.75" customHeight="1"/>
    <row r="9944" ht="15.75" customHeight="1"/>
    <row r="9945" ht="15.75" customHeight="1"/>
    <row r="9946" ht="15.75" customHeight="1"/>
    <row r="9947" ht="15.75" customHeight="1"/>
    <row r="9948" ht="15.75" customHeight="1"/>
    <row r="9949" ht="15.75" customHeight="1"/>
    <row r="9950" ht="15.75" customHeight="1"/>
    <row r="9951" ht="15.75" customHeight="1"/>
    <row r="9952" ht="15.75" customHeight="1"/>
    <row r="9953" ht="15.75" customHeight="1"/>
    <row r="9954" ht="15.75" customHeight="1"/>
    <row r="9955" ht="15.75" customHeight="1"/>
    <row r="9956" ht="15.75" customHeight="1"/>
    <row r="9957" ht="15.75" customHeight="1"/>
    <row r="9958" ht="15.75" customHeight="1"/>
    <row r="9959" ht="15.75" customHeight="1"/>
    <row r="9960" ht="15.75" customHeight="1"/>
    <row r="9961" ht="15.75" customHeight="1"/>
    <row r="9962" ht="15.75" customHeight="1"/>
    <row r="9963" ht="15.75" customHeight="1"/>
    <row r="9964" ht="15.75" customHeight="1"/>
    <row r="9965" ht="15.75" customHeight="1"/>
    <row r="9966" ht="15.75" customHeight="1"/>
    <row r="9967" ht="15.75" customHeight="1"/>
    <row r="9968" ht="15.75" customHeight="1"/>
    <row r="9969" ht="15.75" customHeight="1"/>
    <row r="9970" ht="15.75" customHeight="1"/>
    <row r="9971" ht="15.75" customHeight="1"/>
    <row r="9972" ht="15.75" customHeight="1"/>
    <row r="9973" ht="15.75" customHeight="1"/>
    <row r="9974" ht="15.75" customHeight="1"/>
    <row r="9975" ht="15.75" customHeight="1"/>
    <row r="9976" ht="15.75" customHeight="1"/>
    <row r="9977" ht="15.75" customHeight="1"/>
    <row r="9978" ht="15.75" customHeight="1"/>
    <row r="9979" ht="15.75" customHeight="1"/>
    <row r="9980" ht="15.75" customHeight="1"/>
    <row r="9981" ht="15.75" customHeight="1"/>
    <row r="9982" ht="15.75" customHeight="1"/>
    <row r="9983" ht="15.75" customHeight="1"/>
    <row r="9984" ht="15.75" customHeight="1"/>
    <row r="9985" ht="15.75" customHeight="1"/>
    <row r="9986" ht="15.75" customHeight="1"/>
    <row r="9987" ht="15.75" customHeight="1"/>
    <row r="9988" ht="15.75" customHeight="1"/>
    <row r="9989" ht="15.75" customHeight="1"/>
    <row r="9990" ht="15.75" customHeight="1"/>
    <row r="9991" ht="15.75" customHeight="1"/>
    <row r="9992" ht="15.75" customHeight="1"/>
    <row r="9993" ht="15.75" customHeight="1"/>
    <row r="9994" ht="15.75" customHeight="1"/>
    <row r="9995" ht="15.75" customHeight="1"/>
    <row r="9996" ht="15.75" customHeight="1"/>
    <row r="9997" ht="15.75" customHeight="1"/>
    <row r="9998" ht="15.75" customHeight="1"/>
    <row r="9999" ht="15.75" customHeight="1"/>
    <row r="10000" ht="15.75" customHeight="1"/>
    <row r="10001" ht="15.75" customHeight="1"/>
    <row r="10002" ht="15.75" customHeight="1"/>
    <row r="10003" ht="15.75" customHeight="1"/>
    <row r="10004" ht="15.75" customHeight="1"/>
    <row r="10005" ht="15.75" customHeight="1"/>
    <row r="10006" ht="15.75" customHeight="1"/>
    <row r="10007" ht="15.75" customHeight="1"/>
    <row r="10008" ht="15.75" customHeight="1"/>
    <row r="10009" ht="15.75" customHeight="1"/>
    <row r="10010" ht="15.75" customHeight="1"/>
    <row r="10011" ht="15.75" customHeight="1"/>
    <row r="10012" ht="15.75" customHeight="1"/>
    <row r="10013" ht="15.75" customHeight="1"/>
    <row r="10014" ht="15.75" customHeight="1"/>
    <row r="10015" ht="15.75" customHeight="1"/>
    <row r="10016" ht="15.75" customHeight="1"/>
    <row r="10017" ht="15.75" customHeight="1"/>
    <row r="10018" ht="15.75" customHeight="1"/>
    <row r="10019" ht="15.75" customHeight="1"/>
    <row r="10020" ht="15.75" customHeight="1"/>
    <row r="10021" ht="15.75" customHeight="1"/>
    <row r="10022" ht="15.75" customHeight="1"/>
    <row r="10023" ht="15.75" customHeight="1"/>
    <row r="10024" ht="15.75" customHeight="1"/>
    <row r="10025" ht="15.75" customHeight="1"/>
    <row r="10026" ht="15.75" customHeight="1"/>
    <row r="10027" ht="15.75" customHeight="1"/>
    <row r="10028" ht="15.75" customHeight="1"/>
    <row r="10029" ht="15.75" customHeight="1"/>
    <row r="10030" ht="15.75" customHeight="1"/>
    <row r="10031" ht="15.75" customHeight="1"/>
    <row r="10032" ht="15.75" customHeight="1"/>
    <row r="10033" ht="15.75" customHeight="1"/>
    <row r="10034" ht="15.75" customHeight="1"/>
    <row r="10035" ht="15.75" customHeight="1"/>
    <row r="10036" ht="15.75" customHeight="1"/>
    <row r="10037" ht="15.75" customHeight="1"/>
    <row r="10038" ht="15.75" customHeight="1"/>
    <row r="10039" ht="15.75" customHeight="1"/>
    <row r="10040" ht="15.75" customHeight="1"/>
    <row r="10041" ht="15.75" customHeight="1"/>
    <row r="10042" ht="15.75" customHeight="1"/>
    <row r="10043" ht="15.75" customHeight="1"/>
    <row r="10044" ht="15.75" customHeight="1"/>
    <row r="10045" ht="15.75" customHeight="1"/>
    <row r="10046" ht="15.75" customHeight="1"/>
    <row r="10047" ht="15.75" customHeight="1"/>
    <row r="10048" ht="15.75" customHeight="1"/>
    <row r="10049" ht="15.75" customHeight="1"/>
    <row r="10050" ht="15.75" customHeight="1"/>
    <row r="10051" ht="15.75" customHeight="1"/>
    <row r="10052" ht="15.75" customHeight="1"/>
    <row r="10053" ht="15.75" customHeight="1"/>
    <row r="10054" ht="15.75" customHeight="1"/>
    <row r="10055" ht="15.75" customHeight="1"/>
    <row r="10056" ht="15.75" customHeight="1"/>
    <row r="10057" ht="15.75" customHeight="1"/>
    <row r="10058" ht="15.75" customHeight="1"/>
    <row r="10059" ht="15.75" customHeight="1"/>
    <row r="10060" ht="15.75" customHeight="1"/>
    <row r="10061" ht="15.75" customHeight="1"/>
    <row r="10062" ht="15.75" customHeight="1"/>
    <row r="10063" ht="15.75" customHeight="1"/>
    <row r="10064" ht="15.75" customHeight="1"/>
    <row r="10065" ht="15.75" customHeight="1"/>
    <row r="10066" ht="15.75" customHeight="1"/>
    <row r="10067" ht="15.75" customHeight="1"/>
    <row r="10068" ht="15.75" customHeight="1"/>
    <row r="10069" ht="15.75" customHeight="1"/>
    <row r="10070" ht="15.75" customHeight="1"/>
    <row r="10071" ht="15.75" customHeight="1"/>
    <row r="10072" ht="15.75" customHeight="1"/>
    <row r="10073" ht="15.75" customHeight="1"/>
    <row r="10074" ht="15.75" customHeight="1"/>
    <row r="10075" ht="15.75" customHeight="1"/>
    <row r="10076" ht="15.75" customHeight="1"/>
    <row r="10077" ht="15.75" customHeight="1"/>
    <row r="10078" ht="15.75" customHeight="1"/>
    <row r="10079" ht="15.75" customHeight="1"/>
    <row r="10080" ht="15.75" customHeight="1"/>
    <row r="10081" ht="15.75" customHeight="1"/>
    <row r="10082" ht="15.75" customHeight="1"/>
    <row r="10083" ht="15.75" customHeight="1"/>
    <row r="10084" ht="15.75" customHeight="1"/>
    <row r="10085" ht="15.75" customHeight="1"/>
    <row r="10086" ht="15.75" customHeight="1"/>
    <row r="10087" ht="15.75" customHeight="1"/>
    <row r="10088" ht="15.75" customHeight="1"/>
    <row r="10089" ht="15.75" customHeight="1"/>
    <row r="10090" ht="15.75" customHeight="1"/>
    <row r="10091" ht="15.75" customHeight="1"/>
    <row r="10092" ht="15.75" customHeight="1"/>
    <row r="10093" ht="15.75" customHeight="1"/>
    <row r="10094" ht="15.75" customHeight="1"/>
    <row r="10095" ht="15.75" customHeight="1"/>
    <row r="10096" ht="15.75" customHeight="1"/>
    <row r="10097" ht="15.75" customHeight="1"/>
    <row r="10098" ht="15.75" customHeight="1"/>
    <row r="10099" ht="15.75" customHeight="1"/>
    <row r="10100" ht="15.75" customHeight="1"/>
    <row r="10101" ht="15.75" customHeight="1"/>
    <row r="10102" ht="15.75" customHeight="1"/>
    <row r="10103" ht="15.75" customHeight="1"/>
    <row r="10104" ht="15.75" customHeight="1"/>
    <row r="10105" ht="15.75" customHeight="1"/>
    <row r="10106" ht="15.75" customHeight="1"/>
    <row r="10107" ht="15.75" customHeight="1"/>
    <row r="10108" ht="15.75" customHeight="1"/>
    <row r="10109" ht="15.75" customHeight="1"/>
    <row r="10110" ht="15.75" customHeight="1"/>
    <row r="10111" ht="15.75" customHeight="1"/>
    <row r="10112" ht="15.75" customHeight="1"/>
    <row r="10113" ht="15.75" customHeight="1"/>
    <row r="10114" ht="15.75" customHeight="1"/>
    <row r="10115" ht="15.75" customHeight="1"/>
    <row r="10116" ht="15.75" customHeight="1"/>
    <row r="10117" ht="15.75" customHeight="1"/>
    <row r="10118" ht="15.75" customHeight="1"/>
    <row r="10119" ht="15.75" customHeight="1"/>
    <row r="10120" ht="15.75" customHeight="1"/>
    <row r="10121" ht="15.75" customHeight="1"/>
    <row r="10122" ht="15.75" customHeight="1"/>
    <row r="10123" ht="15.75" customHeight="1"/>
    <row r="10124" ht="15.75" customHeight="1"/>
    <row r="10125" ht="15.75" customHeight="1"/>
    <row r="10126" ht="15.75" customHeight="1"/>
    <row r="10127" ht="15.75" customHeight="1"/>
    <row r="10128" ht="15.75" customHeight="1"/>
    <row r="10129" ht="15.75" customHeight="1"/>
    <row r="10130" ht="15.75" customHeight="1"/>
    <row r="10131" ht="15.75" customHeight="1"/>
    <row r="10132" ht="15.75" customHeight="1"/>
    <row r="10133" ht="15.75" customHeight="1"/>
    <row r="10134" ht="15.75" customHeight="1"/>
    <row r="10135" ht="15.75" customHeight="1"/>
    <row r="10136" ht="15.75" customHeight="1"/>
    <row r="10137" ht="15.75" customHeight="1"/>
    <row r="10138" ht="15.75" customHeight="1"/>
    <row r="10139" ht="15.75" customHeight="1"/>
    <row r="10140" ht="15.75" customHeight="1"/>
    <row r="10141" ht="15.75" customHeight="1"/>
    <row r="10142" ht="15.75" customHeight="1"/>
    <row r="10143" ht="15.75" customHeight="1"/>
    <row r="10144" ht="15.75" customHeight="1"/>
    <row r="10145" ht="15.75" customHeight="1"/>
    <row r="10146" ht="15.75" customHeight="1"/>
    <row r="10147" ht="15.75" customHeight="1"/>
    <row r="10148" ht="15.75" customHeight="1"/>
    <row r="10149" ht="15.75" customHeight="1"/>
    <row r="10150" ht="15.75" customHeight="1"/>
    <row r="10151" ht="15.75" customHeight="1"/>
    <row r="10152" ht="15.75" customHeight="1"/>
    <row r="10153" ht="15.75" customHeight="1"/>
    <row r="10154" ht="15.75" customHeight="1"/>
    <row r="10155" ht="15.75" customHeight="1"/>
    <row r="10156" ht="15.75" customHeight="1"/>
    <row r="10157" ht="15.75" customHeight="1"/>
    <row r="10158" ht="15.75" customHeight="1"/>
    <row r="10159" ht="15.75" customHeight="1"/>
    <row r="10160" ht="15.75" customHeight="1"/>
    <row r="10161" ht="15.75" customHeight="1"/>
    <row r="10162" ht="15.75" customHeight="1"/>
    <row r="10163" ht="15.75" customHeight="1"/>
    <row r="10164" ht="15.75" customHeight="1"/>
    <row r="10165" ht="15.75" customHeight="1"/>
    <row r="10166" ht="15.75" customHeight="1"/>
    <row r="10167" ht="15.75" customHeight="1"/>
    <row r="10168" ht="15.75" customHeight="1"/>
    <row r="10169" ht="15.75" customHeight="1"/>
    <row r="10170" ht="15.75" customHeight="1"/>
    <row r="10171" ht="15.75" customHeight="1"/>
    <row r="10172" ht="15.75" customHeight="1"/>
    <row r="10173" ht="15.75" customHeight="1"/>
    <row r="10174" ht="15.75" customHeight="1"/>
    <row r="10175" ht="15.75" customHeight="1"/>
    <row r="10176" ht="15.75" customHeight="1"/>
    <row r="10177" ht="15.75" customHeight="1"/>
    <row r="10178" ht="15.75" customHeight="1"/>
    <row r="10179" ht="15.75" customHeight="1"/>
    <row r="10180" ht="15.75" customHeight="1"/>
    <row r="10181" ht="15.75" customHeight="1"/>
    <row r="10182" ht="15.75" customHeight="1"/>
    <row r="10183" ht="15.75" customHeight="1"/>
    <row r="10184" ht="15.75" customHeight="1"/>
    <row r="10185" ht="15.75" customHeight="1"/>
    <row r="10186" ht="15.75" customHeight="1"/>
    <row r="10187" ht="15.75" customHeight="1"/>
    <row r="10188" ht="15.75" customHeight="1"/>
    <row r="10189" ht="15.75" customHeight="1"/>
    <row r="10190" ht="15.75" customHeight="1"/>
    <row r="10191" ht="15.75" customHeight="1"/>
    <row r="10192" ht="15.75" customHeight="1"/>
    <row r="10193" ht="15.75" customHeight="1"/>
    <row r="10194" ht="15.75" customHeight="1"/>
    <row r="10195" ht="15.75" customHeight="1"/>
    <row r="10196" ht="15.75" customHeight="1"/>
    <row r="10197" ht="15.75" customHeight="1"/>
    <row r="10198" ht="15.75" customHeight="1"/>
    <row r="10199" ht="15.75" customHeight="1"/>
    <row r="10200" ht="15.75" customHeight="1"/>
    <row r="10201" ht="15.75" customHeight="1"/>
    <row r="10202" ht="15.75" customHeight="1"/>
    <row r="10203" ht="15.75" customHeight="1"/>
    <row r="10204" ht="15.75" customHeight="1"/>
    <row r="10205" ht="15.75" customHeight="1"/>
    <row r="10206" ht="15.75" customHeight="1"/>
    <row r="10207" ht="15.75" customHeight="1"/>
    <row r="10208" ht="15.75" customHeight="1"/>
    <row r="10209" ht="15.75" customHeight="1"/>
    <row r="10210" ht="15.75" customHeight="1"/>
    <row r="10211" ht="15.75" customHeight="1"/>
    <row r="10212" ht="15.75" customHeight="1"/>
    <row r="10213" ht="15.75" customHeight="1"/>
    <row r="10214" ht="15.75" customHeight="1"/>
    <row r="10215" ht="15.75" customHeight="1"/>
    <row r="10216" ht="15.75" customHeight="1"/>
    <row r="10217" ht="15.75" customHeight="1"/>
    <row r="10218" ht="15.75" customHeight="1"/>
    <row r="10219" ht="15.75" customHeight="1"/>
    <row r="10220" ht="15.75" customHeight="1"/>
    <row r="10221" ht="15.75" customHeight="1"/>
    <row r="10222" ht="15.75" customHeight="1"/>
    <row r="10223" ht="15.75" customHeight="1"/>
    <row r="10224" ht="15.75" customHeight="1"/>
    <row r="10225" ht="15.75" customHeight="1"/>
    <row r="10226" ht="15.75" customHeight="1"/>
    <row r="10227" ht="15.75" customHeight="1"/>
    <row r="10228" ht="15.75" customHeight="1"/>
    <row r="10229" ht="15.75" customHeight="1"/>
    <row r="10230" ht="15.75" customHeight="1"/>
    <row r="10231" ht="15.75" customHeight="1"/>
    <row r="10232" ht="15.75" customHeight="1"/>
    <row r="10233" ht="15.75" customHeight="1"/>
    <row r="10234" ht="15.75" customHeight="1"/>
    <row r="10235" ht="15.75" customHeight="1"/>
    <row r="10236" ht="15.75" customHeight="1"/>
    <row r="10237" ht="15.75" customHeight="1"/>
    <row r="10238" ht="15.75" customHeight="1"/>
    <row r="10239" ht="15.75" customHeight="1"/>
    <row r="10240" ht="15.75" customHeight="1"/>
    <row r="10241" ht="15.75" customHeight="1"/>
    <row r="10242" ht="15.75" customHeight="1"/>
    <row r="10243" ht="15.75" customHeight="1"/>
    <row r="10244" ht="15.75" customHeight="1"/>
    <row r="10245" ht="15.75" customHeight="1"/>
    <row r="10246" ht="15.75" customHeight="1"/>
    <row r="10247" ht="15.75" customHeight="1"/>
    <row r="10248" ht="15.75" customHeight="1"/>
    <row r="10249" ht="15.75" customHeight="1"/>
    <row r="10250" ht="15.75" customHeight="1"/>
    <row r="10251" ht="15.75" customHeight="1"/>
    <row r="10252" ht="15.75" customHeight="1"/>
    <row r="10253" ht="15.75" customHeight="1"/>
    <row r="10254" ht="15.75" customHeight="1"/>
    <row r="10255" ht="15.75" customHeight="1"/>
    <row r="10256" ht="15.75" customHeight="1"/>
    <row r="10257" ht="15.75" customHeight="1"/>
    <row r="10258" ht="15.75" customHeight="1"/>
    <row r="10259" ht="15.75" customHeight="1"/>
    <row r="10260" ht="15.75" customHeight="1"/>
    <row r="10261" ht="15.75" customHeight="1"/>
    <row r="10262" ht="15.75" customHeight="1"/>
    <row r="10263" ht="15.75" customHeight="1"/>
    <row r="10264" ht="15.75" customHeight="1"/>
    <row r="10265" ht="15.75" customHeight="1"/>
    <row r="10266" ht="15.75" customHeight="1"/>
    <row r="10267" ht="15.75" customHeight="1"/>
    <row r="10268" ht="15.75" customHeight="1"/>
    <row r="10269" ht="15.75" customHeight="1"/>
    <row r="10270" ht="15.75" customHeight="1"/>
    <row r="10271" ht="15.75" customHeight="1"/>
    <row r="10272" ht="15.75" customHeight="1"/>
    <row r="10273" ht="15.75" customHeight="1"/>
    <row r="10274" ht="15.75" customHeight="1"/>
    <row r="10275" ht="15.75" customHeight="1"/>
    <row r="10276" ht="15.75" customHeight="1"/>
    <row r="10277" ht="15.75" customHeight="1"/>
    <row r="10278" ht="15.75" customHeight="1"/>
    <row r="10279" ht="15.75" customHeight="1"/>
    <row r="10280" ht="15.75" customHeight="1"/>
    <row r="10281" ht="15.75" customHeight="1"/>
    <row r="10282" ht="15.75" customHeight="1"/>
    <row r="10283" ht="15.75" customHeight="1"/>
    <row r="10284" ht="15.75" customHeight="1"/>
    <row r="10285" ht="15.75" customHeight="1"/>
    <row r="10286" ht="15.75" customHeight="1"/>
    <row r="10287" ht="15.75" customHeight="1"/>
    <row r="10288" ht="15.75" customHeight="1"/>
    <row r="10289" ht="15.75" customHeight="1"/>
    <row r="10290" ht="15.75" customHeight="1"/>
    <row r="10291" ht="15.75" customHeight="1"/>
    <row r="10292" ht="15.75" customHeight="1"/>
    <row r="10293" ht="15.75" customHeight="1"/>
    <row r="10294" ht="15.75" customHeight="1"/>
    <row r="10295" ht="15.75" customHeight="1"/>
    <row r="10296" ht="15.75" customHeight="1"/>
    <row r="10297" ht="15.75" customHeight="1"/>
    <row r="10298" ht="15.75" customHeight="1"/>
    <row r="10299" ht="15.75" customHeight="1"/>
    <row r="10300" ht="15.75" customHeight="1"/>
    <row r="10301" ht="15.75" customHeight="1"/>
    <row r="10302" ht="15.75" customHeight="1"/>
    <row r="10303" ht="15.75" customHeight="1"/>
    <row r="10304" ht="15.75" customHeight="1"/>
    <row r="10305" ht="15.75" customHeight="1"/>
    <row r="10306" ht="15.75" customHeight="1"/>
    <row r="10307" ht="15.75" customHeight="1"/>
    <row r="10308" ht="15.75" customHeight="1"/>
    <row r="10309" ht="15.75" customHeight="1"/>
    <row r="10310" ht="15.75" customHeight="1"/>
    <row r="10311" ht="15.75" customHeight="1"/>
    <row r="10312" ht="15.75" customHeight="1"/>
    <row r="10313" ht="15.75" customHeight="1"/>
    <row r="10314" ht="15.75" customHeight="1"/>
    <row r="10315" ht="15.75" customHeight="1"/>
    <row r="10316" ht="15.75" customHeight="1"/>
    <row r="10317" ht="15.75" customHeight="1"/>
    <row r="10318" ht="15.75" customHeight="1"/>
    <row r="10319" ht="15.75" customHeight="1"/>
    <row r="10320" ht="15.75" customHeight="1"/>
    <row r="10321" ht="15.75" customHeight="1"/>
    <row r="10322" ht="15.75" customHeight="1"/>
    <row r="10323" ht="15.75" customHeight="1"/>
    <row r="10324" ht="15.75" customHeight="1"/>
    <row r="10325" ht="15.75" customHeight="1"/>
    <row r="10326" ht="15.75" customHeight="1"/>
    <row r="10327" ht="15.75" customHeight="1"/>
    <row r="10328" ht="15.75" customHeight="1"/>
    <row r="10329" ht="15.75" customHeight="1"/>
    <row r="10330" ht="15.75" customHeight="1"/>
    <row r="10331" ht="15.75" customHeight="1"/>
    <row r="10332" ht="15.75" customHeight="1"/>
    <row r="10333" ht="15.75" customHeight="1"/>
    <row r="10334" ht="15.75" customHeight="1"/>
    <row r="10335" ht="15.75" customHeight="1"/>
    <row r="10336" ht="15.75" customHeight="1"/>
    <row r="10337" ht="15.75" customHeight="1"/>
    <row r="10338" ht="15.75" customHeight="1"/>
    <row r="10339" ht="15.75" customHeight="1"/>
    <row r="10340" ht="15.75" customHeight="1"/>
    <row r="10341" ht="15.75" customHeight="1"/>
    <row r="10342" ht="15.75" customHeight="1"/>
    <row r="10343" ht="15.75" customHeight="1"/>
    <row r="10344" ht="15.75" customHeight="1"/>
    <row r="10345" ht="15.75" customHeight="1"/>
    <row r="10346" ht="15.75" customHeight="1"/>
    <row r="10347" ht="15.75" customHeight="1"/>
    <row r="10348" ht="15.75" customHeight="1"/>
    <row r="10349" ht="15.75" customHeight="1"/>
    <row r="10350" ht="15.75" customHeight="1"/>
    <row r="10351" ht="15.75" customHeight="1"/>
    <row r="10352" ht="15.75" customHeight="1"/>
    <row r="10353" ht="15.75" customHeight="1"/>
    <row r="10354" ht="15.75" customHeight="1"/>
    <row r="10355" ht="15.75" customHeight="1"/>
    <row r="10356" ht="15.75" customHeight="1"/>
    <row r="10357" ht="15.75" customHeight="1"/>
    <row r="10358" ht="15.75" customHeight="1"/>
    <row r="10359" ht="15.75" customHeight="1"/>
    <row r="10360" ht="15.75" customHeight="1"/>
    <row r="10361" ht="15.75" customHeight="1"/>
    <row r="10362" ht="15.75" customHeight="1"/>
    <row r="10363" ht="15.75" customHeight="1"/>
    <row r="10364" ht="15.75" customHeight="1"/>
    <row r="10365" ht="15.75" customHeight="1"/>
    <row r="10366" ht="15.75" customHeight="1"/>
    <row r="10367" ht="15.75" customHeight="1"/>
    <row r="10368" ht="15.75" customHeight="1"/>
    <row r="10369" ht="15.75" customHeight="1"/>
    <row r="10370" ht="15.75" customHeight="1"/>
    <row r="10371" ht="15.75" customHeight="1"/>
    <row r="10372" ht="15.75" customHeight="1"/>
    <row r="10373" ht="15.75" customHeight="1"/>
    <row r="10374" ht="15.75" customHeight="1"/>
    <row r="10375" ht="15.75" customHeight="1"/>
    <row r="10376" ht="15.75" customHeight="1"/>
    <row r="10377" ht="15.75" customHeight="1"/>
    <row r="10378" ht="15.75" customHeight="1"/>
    <row r="10379" ht="15.75" customHeight="1"/>
    <row r="10380" ht="15.75" customHeight="1"/>
    <row r="10381" ht="15.75" customHeight="1"/>
    <row r="10382" ht="15.75" customHeight="1"/>
    <row r="10383" ht="15.75" customHeight="1"/>
    <row r="10384" ht="15.75" customHeight="1"/>
    <row r="10385" ht="15.75" customHeight="1"/>
    <row r="10386" ht="15.75" customHeight="1"/>
    <row r="10387" ht="15.75" customHeight="1"/>
    <row r="10388" ht="15.75" customHeight="1"/>
    <row r="10389" ht="15.75" customHeight="1"/>
    <row r="10390" ht="15.75" customHeight="1"/>
    <row r="10391" ht="15.75" customHeight="1"/>
    <row r="10392" ht="15.75" customHeight="1"/>
    <row r="10393" ht="15.75" customHeight="1"/>
    <row r="10394" ht="15.75" customHeight="1"/>
    <row r="10395" ht="15.75" customHeight="1"/>
    <row r="10396" ht="15.75" customHeight="1"/>
    <row r="10397" ht="15.75" customHeight="1"/>
    <row r="10398" ht="15.75" customHeight="1"/>
    <row r="10399" ht="15.75" customHeight="1"/>
    <row r="10400" ht="15.75" customHeight="1"/>
    <row r="10401" ht="15.75" customHeight="1"/>
    <row r="10402" ht="15.75" customHeight="1"/>
    <row r="10403" ht="15.75" customHeight="1"/>
    <row r="10404" ht="15.75" customHeight="1"/>
    <row r="10405" ht="15.75" customHeight="1"/>
    <row r="10406" ht="15.75" customHeight="1"/>
    <row r="10407" ht="15.75" customHeight="1"/>
    <row r="10408" ht="15.75" customHeight="1"/>
    <row r="10409" ht="15.75" customHeight="1"/>
    <row r="10410" ht="15.75" customHeight="1"/>
    <row r="10411" ht="15.75" customHeight="1"/>
    <row r="10412" ht="15.75" customHeight="1"/>
    <row r="10413" ht="15.75" customHeight="1"/>
    <row r="10414" ht="15.75" customHeight="1"/>
    <row r="10415" ht="15.75" customHeight="1"/>
    <row r="10416" ht="15.75" customHeight="1"/>
    <row r="10417" ht="15.75" customHeight="1"/>
    <row r="10418" ht="15.75" customHeight="1"/>
    <row r="10419" ht="15.75" customHeight="1"/>
    <row r="10420" ht="15.75" customHeight="1"/>
    <row r="10421" ht="15.75" customHeight="1"/>
    <row r="10422" ht="15.75" customHeight="1"/>
    <row r="10423" ht="15.75" customHeight="1"/>
    <row r="10424" ht="15.75" customHeight="1"/>
    <row r="10425" ht="15.75" customHeight="1"/>
    <row r="10426" ht="15.75" customHeight="1"/>
    <row r="10427" ht="15.75" customHeight="1"/>
    <row r="10428" ht="15.75" customHeight="1"/>
    <row r="10429" ht="15.75" customHeight="1"/>
    <row r="10430" ht="15.75" customHeight="1"/>
    <row r="10431" ht="15.75" customHeight="1"/>
    <row r="10432" ht="15.75" customHeight="1"/>
    <row r="10433" ht="15.75" customHeight="1"/>
    <row r="10434" ht="15.75" customHeight="1"/>
    <row r="10435" ht="15.75" customHeight="1"/>
    <row r="10436" ht="15.75" customHeight="1"/>
    <row r="10437" ht="15.75" customHeight="1"/>
    <row r="10438" ht="15.75" customHeight="1"/>
    <row r="10439" ht="15.75" customHeight="1"/>
    <row r="10440" ht="15.75" customHeight="1"/>
    <row r="10441" ht="15.75" customHeight="1"/>
    <row r="10442" ht="15.75" customHeight="1"/>
    <row r="10443" ht="15.75" customHeight="1"/>
    <row r="10444" ht="15.75" customHeight="1"/>
    <row r="10445" ht="15.75" customHeight="1"/>
    <row r="10446" ht="15.75" customHeight="1"/>
    <row r="10447" ht="15.75" customHeight="1"/>
    <row r="10448" ht="15.75" customHeight="1"/>
    <row r="10449" ht="15.75" customHeight="1"/>
    <row r="10450" ht="15.75" customHeight="1"/>
    <row r="10451" ht="15.75" customHeight="1"/>
    <row r="10452" ht="15.75" customHeight="1"/>
    <row r="10453" ht="15.75" customHeight="1"/>
    <row r="10454" ht="15.75" customHeight="1"/>
    <row r="10455" ht="15.75" customHeight="1"/>
    <row r="10456" ht="15.75" customHeight="1"/>
    <row r="10457" ht="15.75" customHeight="1"/>
    <row r="10458" ht="15.75" customHeight="1"/>
    <row r="10459" ht="15.75" customHeight="1"/>
    <row r="10460" ht="15.75" customHeight="1"/>
    <row r="10461" ht="15.75" customHeight="1"/>
    <row r="10462" ht="15.75" customHeight="1"/>
    <row r="10463" ht="15.75" customHeight="1"/>
    <row r="10464" ht="15.75" customHeight="1"/>
    <row r="10465" ht="15.75" customHeight="1"/>
    <row r="10466" ht="15.75" customHeight="1"/>
    <row r="10467" ht="15.75" customHeight="1"/>
    <row r="10468" ht="15.75" customHeight="1"/>
    <row r="10469" ht="15.75" customHeight="1"/>
    <row r="10470" ht="15.75" customHeight="1"/>
    <row r="10471" ht="15.75" customHeight="1"/>
    <row r="10472" ht="15.75" customHeight="1"/>
    <row r="10473" ht="15.75" customHeight="1"/>
    <row r="10474" ht="15.75" customHeight="1"/>
    <row r="10475" ht="15.75" customHeight="1"/>
    <row r="10476" ht="15.75" customHeight="1"/>
    <row r="10477" ht="15.75" customHeight="1"/>
    <row r="10478" ht="15.75" customHeight="1"/>
    <row r="10479" ht="15.75" customHeight="1"/>
    <row r="10480" ht="15.75" customHeight="1"/>
    <row r="10481" ht="15.75" customHeight="1"/>
    <row r="10482" ht="15.75" customHeight="1"/>
    <row r="10483" ht="15.75" customHeight="1"/>
    <row r="10484" ht="15.75" customHeight="1"/>
    <row r="10485" ht="15.75" customHeight="1"/>
    <row r="10486" ht="15.75" customHeight="1"/>
    <row r="10487" ht="15.75" customHeight="1"/>
    <row r="10488" ht="15.75" customHeight="1"/>
    <row r="10489" ht="15.75" customHeight="1"/>
    <row r="10490" ht="15.75" customHeight="1"/>
    <row r="10491" ht="15.75" customHeight="1"/>
    <row r="10492" ht="15.75" customHeight="1"/>
    <row r="10493" ht="15.75" customHeight="1"/>
    <row r="10494" ht="15.75" customHeight="1"/>
    <row r="10495" ht="15.75" customHeight="1"/>
    <row r="10496" ht="15.75" customHeight="1"/>
    <row r="10497" ht="15.75" customHeight="1"/>
    <row r="10498" ht="15.75" customHeight="1"/>
    <row r="10499" ht="15.75" customHeight="1"/>
    <row r="10500" ht="15.75" customHeight="1"/>
    <row r="10501" ht="15.75" customHeight="1"/>
    <row r="10502" ht="15.75" customHeight="1"/>
    <row r="10503" ht="15.75" customHeight="1"/>
    <row r="10504" ht="15.75" customHeight="1"/>
    <row r="10505" ht="15.75" customHeight="1"/>
    <row r="10506" ht="15.75" customHeight="1"/>
    <row r="10507" ht="15.75" customHeight="1"/>
    <row r="10508" ht="15.75" customHeight="1"/>
    <row r="10509" ht="15.75" customHeight="1"/>
    <row r="10510" ht="15.75" customHeight="1"/>
    <row r="10511" ht="15.75" customHeight="1"/>
    <row r="10512" ht="15.75" customHeight="1"/>
    <row r="10513" ht="15.75" customHeight="1"/>
    <row r="10514" ht="15.75" customHeight="1"/>
    <row r="10515" ht="15.75" customHeight="1"/>
    <row r="10516" ht="15.75" customHeight="1"/>
    <row r="10517" ht="15.75" customHeight="1"/>
    <row r="10518" ht="15.75" customHeight="1"/>
    <row r="10519" ht="15.75" customHeight="1"/>
    <row r="10520" ht="15.75" customHeight="1"/>
    <row r="10521" ht="15.75" customHeight="1"/>
    <row r="10522" ht="15.75" customHeight="1"/>
    <row r="10523" ht="15.75" customHeight="1"/>
    <row r="10524" ht="15.75" customHeight="1"/>
    <row r="10525" ht="15.75" customHeight="1"/>
    <row r="10526" ht="15.75" customHeight="1"/>
    <row r="10527" ht="15.75" customHeight="1"/>
    <row r="10528" ht="15.75" customHeight="1"/>
    <row r="10529" ht="15.75" customHeight="1"/>
    <row r="10530" ht="15.75" customHeight="1"/>
    <row r="10531" ht="15.75" customHeight="1"/>
    <row r="10532" ht="15.75" customHeight="1"/>
    <row r="10533" ht="15.75" customHeight="1"/>
    <row r="10534" ht="15.75" customHeight="1"/>
    <row r="10535" ht="15.75" customHeight="1"/>
    <row r="10536" ht="15.75" customHeight="1"/>
    <row r="10537" ht="15.75" customHeight="1"/>
    <row r="10538" ht="15.75" customHeight="1"/>
    <row r="10539" ht="15.75" customHeight="1"/>
    <row r="10540" ht="15.75" customHeight="1"/>
    <row r="10541" ht="15.75" customHeight="1"/>
    <row r="10542" ht="15.75" customHeight="1"/>
    <row r="10543" ht="15.75" customHeight="1"/>
    <row r="10544" ht="15.75" customHeight="1"/>
    <row r="10545" ht="15.75" customHeight="1"/>
    <row r="10546" ht="15.75" customHeight="1"/>
    <row r="10547" ht="15.75" customHeight="1"/>
    <row r="10548" ht="15.75" customHeight="1"/>
    <row r="10549" ht="15.75" customHeight="1"/>
    <row r="10550" ht="15.75" customHeight="1"/>
    <row r="10551" ht="15.75" customHeight="1"/>
    <row r="10552" ht="15.75" customHeight="1"/>
    <row r="10553" ht="15.75" customHeight="1"/>
    <row r="10554" ht="15.75" customHeight="1"/>
    <row r="10555" ht="15.75" customHeight="1"/>
    <row r="10556" ht="15.75" customHeight="1"/>
    <row r="10557" ht="15.75" customHeight="1"/>
    <row r="10558" ht="15.75" customHeight="1"/>
    <row r="10559" ht="15.75" customHeight="1"/>
    <row r="10560" ht="15.75" customHeight="1"/>
    <row r="10561" ht="15.75" customHeight="1"/>
    <row r="10562" ht="15.75" customHeight="1"/>
    <row r="10563" ht="15.75" customHeight="1"/>
    <row r="10564" ht="15.75" customHeight="1"/>
    <row r="10565" ht="15.75" customHeight="1"/>
    <row r="10566" ht="15.75" customHeight="1"/>
    <row r="10567" ht="15.75" customHeight="1"/>
    <row r="10568" ht="15.75" customHeight="1"/>
    <row r="10569" ht="15.75" customHeight="1"/>
    <row r="10570" ht="15.75" customHeight="1"/>
    <row r="10571" ht="15.75" customHeight="1"/>
    <row r="10572" ht="15.75" customHeight="1"/>
    <row r="10573" ht="15.75" customHeight="1"/>
    <row r="10574" ht="15.75" customHeight="1"/>
    <row r="10575" ht="15.75" customHeight="1"/>
    <row r="10576" ht="15.75" customHeight="1"/>
    <row r="10577" ht="15.75" customHeight="1"/>
    <row r="10578" ht="15.75" customHeight="1"/>
    <row r="10579" ht="15.75" customHeight="1"/>
    <row r="10580" ht="15.75" customHeight="1"/>
    <row r="10581" ht="15.75" customHeight="1"/>
    <row r="10582" ht="15.75" customHeight="1"/>
    <row r="10583" ht="15.75" customHeight="1"/>
    <row r="10584" ht="15.75" customHeight="1"/>
    <row r="10585" ht="15.75" customHeight="1"/>
    <row r="10586" ht="15.75" customHeight="1"/>
    <row r="10587" ht="15.75" customHeight="1"/>
    <row r="10588" ht="15.75" customHeight="1"/>
    <row r="10589" ht="15.75" customHeight="1"/>
    <row r="10590" ht="15.75" customHeight="1"/>
    <row r="10591" ht="15.75" customHeight="1"/>
    <row r="10592" ht="15.75" customHeight="1"/>
    <row r="10593" ht="15.75" customHeight="1"/>
    <row r="10594" ht="15.75" customHeight="1"/>
    <row r="10595" ht="15.75" customHeight="1"/>
    <row r="10596" ht="15.75" customHeight="1"/>
    <row r="10597" ht="15.75" customHeight="1"/>
    <row r="10598" ht="15.75" customHeight="1"/>
    <row r="10599" ht="15.75" customHeight="1"/>
    <row r="10600" ht="15.75" customHeight="1"/>
    <row r="10601" ht="15.75" customHeight="1"/>
    <row r="10602" ht="15.75" customHeight="1"/>
    <row r="10603" ht="15.75" customHeight="1"/>
    <row r="10604" ht="15.75" customHeight="1"/>
    <row r="10605" ht="15.75" customHeight="1"/>
    <row r="10606" ht="15.75" customHeight="1"/>
    <row r="10607" ht="15.75" customHeight="1"/>
    <row r="10608" ht="15.75" customHeight="1"/>
    <row r="10609" ht="15.75" customHeight="1"/>
    <row r="10610" ht="15.75" customHeight="1"/>
    <row r="10611" ht="15.75" customHeight="1"/>
    <row r="10612" ht="15.75" customHeight="1"/>
    <row r="10613" ht="15.75" customHeight="1"/>
    <row r="10614" ht="15.75" customHeight="1"/>
    <row r="10615" ht="15.75" customHeight="1"/>
    <row r="10616" ht="15.75" customHeight="1"/>
    <row r="10617" ht="15.75" customHeight="1"/>
    <row r="10618" ht="15.75" customHeight="1"/>
    <row r="10619" ht="15.75" customHeight="1"/>
    <row r="10620" ht="15.75" customHeight="1"/>
    <row r="10621" ht="15.75" customHeight="1"/>
    <row r="10622" ht="15.75" customHeight="1"/>
    <row r="10623" ht="15.75" customHeight="1"/>
    <row r="10624" ht="15.75" customHeight="1"/>
    <row r="10625" ht="15.75" customHeight="1"/>
    <row r="10626" ht="15.75" customHeight="1"/>
    <row r="10627" ht="15.75" customHeight="1"/>
    <row r="10628" ht="15.75" customHeight="1"/>
    <row r="10629" ht="15.75" customHeight="1"/>
    <row r="10630" ht="15.75" customHeight="1"/>
    <row r="10631" ht="15.75" customHeight="1"/>
    <row r="10632" ht="15.75" customHeight="1"/>
    <row r="10633" ht="15.75" customHeight="1"/>
    <row r="10634" ht="15.75" customHeight="1"/>
    <row r="10635" ht="15.75" customHeight="1"/>
    <row r="10636" ht="15.75" customHeight="1"/>
    <row r="10637" ht="15.75" customHeight="1"/>
    <row r="10638" ht="15.75" customHeight="1"/>
    <row r="10639" ht="15.75" customHeight="1"/>
    <row r="10640" ht="15.75" customHeight="1"/>
    <row r="10641" ht="15.75" customHeight="1"/>
    <row r="10642" ht="15.75" customHeight="1"/>
    <row r="10643" ht="15.75" customHeight="1"/>
    <row r="10644" ht="15.75" customHeight="1"/>
    <row r="10645" ht="15.75" customHeight="1"/>
    <row r="10646" ht="15.75" customHeight="1"/>
    <row r="10647" ht="15.75" customHeight="1"/>
    <row r="10648" ht="15.75" customHeight="1"/>
    <row r="10649" ht="15.75" customHeight="1"/>
    <row r="10650" ht="15.75" customHeight="1"/>
    <row r="10651" ht="15.75" customHeight="1"/>
    <row r="10652" ht="15.75" customHeight="1"/>
    <row r="10653" ht="15.75" customHeight="1"/>
    <row r="10654" ht="15.75" customHeight="1"/>
    <row r="10655" ht="15.75" customHeight="1"/>
    <row r="10656" ht="15.75" customHeight="1"/>
    <row r="10657" ht="15.75" customHeight="1"/>
    <row r="10658" ht="15.75" customHeight="1"/>
    <row r="10659" ht="15.75" customHeight="1"/>
    <row r="10660" ht="15.75" customHeight="1"/>
    <row r="10661" ht="15.75" customHeight="1"/>
    <row r="10662" ht="15.75" customHeight="1"/>
    <row r="10663" ht="15.75" customHeight="1"/>
    <row r="10664" ht="15.75" customHeight="1"/>
    <row r="10665" ht="15.75" customHeight="1"/>
    <row r="10666" ht="15.75" customHeight="1"/>
    <row r="10667" ht="15.75" customHeight="1"/>
    <row r="10668" ht="15.75" customHeight="1"/>
    <row r="10669" ht="15.75" customHeight="1"/>
    <row r="10670" ht="15.75" customHeight="1"/>
    <row r="10671" ht="15.75" customHeight="1"/>
    <row r="10672" ht="15.75" customHeight="1"/>
    <row r="10673" ht="15.75" customHeight="1"/>
    <row r="10674" ht="15.75" customHeight="1"/>
    <row r="10675" ht="15.75" customHeight="1"/>
    <row r="10676" ht="15.75" customHeight="1"/>
    <row r="10677" ht="15.75" customHeight="1"/>
    <row r="10678" ht="15.75" customHeight="1"/>
    <row r="10679" ht="15.75" customHeight="1"/>
    <row r="10680" ht="15.75" customHeight="1"/>
    <row r="10681" ht="15.75" customHeight="1"/>
    <row r="10682" ht="15.75" customHeight="1"/>
    <row r="10683" ht="15.75" customHeight="1"/>
    <row r="10684" ht="15.75" customHeight="1"/>
    <row r="10685" ht="15.75" customHeight="1"/>
    <row r="10686" ht="15.75" customHeight="1"/>
    <row r="10687" ht="15.75" customHeight="1"/>
    <row r="10688" ht="15.75" customHeight="1"/>
    <row r="10689" ht="15.75" customHeight="1"/>
    <row r="10690" ht="15.75" customHeight="1"/>
    <row r="10691" ht="15.75" customHeight="1"/>
    <row r="10692" ht="15.75" customHeight="1"/>
    <row r="10693" ht="15.75" customHeight="1"/>
    <row r="10694" ht="15.75" customHeight="1"/>
    <row r="10695" ht="15.75" customHeight="1"/>
    <row r="10696" ht="15.75" customHeight="1"/>
    <row r="10697" ht="15.75" customHeight="1"/>
    <row r="10698" ht="15.75" customHeight="1"/>
    <row r="10699" ht="15.75" customHeight="1"/>
    <row r="10700" ht="15.75" customHeight="1"/>
    <row r="10701" ht="15.75" customHeight="1"/>
    <row r="10702" ht="15.75" customHeight="1"/>
    <row r="10703" ht="15.75" customHeight="1"/>
    <row r="10704" ht="15.75" customHeight="1"/>
    <row r="10705" ht="15.75" customHeight="1"/>
    <row r="10706" ht="15.75" customHeight="1"/>
    <row r="10707" ht="15.75" customHeight="1"/>
    <row r="10708" ht="15.75" customHeight="1"/>
    <row r="10709" ht="15.75" customHeight="1"/>
    <row r="10710" ht="15.75" customHeight="1"/>
    <row r="10711" ht="15.75" customHeight="1"/>
    <row r="10712" ht="15.75" customHeight="1"/>
    <row r="10713" ht="15.75" customHeight="1"/>
    <row r="10714" ht="15.75" customHeight="1"/>
    <row r="10715" ht="15.75" customHeight="1"/>
    <row r="10716" ht="15.75" customHeight="1"/>
    <row r="10717" ht="15.75" customHeight="1"/>
    <row r="10718" ht="15.75" customHeight="1"/>
    <row r="10719" ht="15.75" customHeight="1"/>
    <row r="10720" ht="15.75" customHeight="1"/>
    <row r="10721" ht="15.75" customHeight="1"/>
    <row r="10722" ht="15.75" customHeight="1"/>
    <row r="10723" ht="15.75" customHeight="1"/>
    <row r="10724" ht="15.75" customHeight="1"/>
    <row r="10725" ht="15.75" customHeight="1"/>
    <row r="10726" ht="15.75" customHeight="1"/>
    <row r="10727" ht="15.75" customHeight="1"/>
    <row r="10728" ht="15.75" customHeight="1"/>
    <row r="10729" ht="15.75" customHeight="1"/>
    <row r="10730" ht="15.75" customHeight="1"/>
    <row r="10731" ht="15.75" customHeight="1"/>
    <row r="10732" ht="15.75" customHeight="1"/>
    <row r="10733" ht="15.75" customHeight="1"/>
    <row r="10734" ht="15.75" customHeight="1"/>
    <row r="10735" ht="15.75" customHeight="1"/>
    <row r="10736" ht="15.75" customHeight="1"/>
    <row r="10737" ht="15.75" customHeight="1"/>
    <row r="10738" ht="15.75" customHeight="1"/>
    <row r="10739" ht="15.75" customHeight="1"/>
    <row r="10740" ht="15.75" customHeight="1"/>
    <row r="10741" ht="15.75" customHeight="1"/>
    <row r="10742" ht="15.75" customHeight="1"/>
    <row r="10743" ht="15.75" customHeight="1"/>
    <row r="10744" ht="15.75" customHeight="1"/>
    <row r="10745" ht="15.75" customHeight="1"/>
    <row r="10746" ht="15.75" customHeight="1"/>
    <row r="10747" ht="15.75" customHeight="1"/>
    <row r="10748" ht="15.75" customHeight="1"/>
    <row r="10749" ht="15.75" customHeight="1"/>
    <row r="10750" ht="15.75" customHeight="1"/>
    <row r="10751" ht="15.75" customHeight="1"/>
    <row r="10752" ht="15.75" customHeight="1"/>
    <row r="10753" ht="15.75" customHeight="1"/>
    <row r="10754" ht="15.75" customHeight="1"/>
    <row r="10755" ht="15.75" customHeight="1"/>
    <row r="10756" ht="15.75" customHeight="1"/>
    <row r="10757" ht="15.75" customHeight="1"/>
    <row r="10758" ht="15.75" customHeight="1"/>
    <row r="10759" ht="15.75" customHeight="1"/>
    <row r="10760" ht="15.75" customHeight="1"/>
    <row r="10761" ht="15.75" customHeight="1"/>
    <row r="10762" ht="15.75" customHeight="1"/>
    <row r="10763" ht="15.75" customHeight="1"/>
    <row r="10764" ht="15.75" customHeight="1"/>
    <row r="10765" ht="15.75" customHeight="1"/>
    <row r="10766" ht="15.75" customHeight="1"/>
    <row r="10767" ht="15.75" customHeight="1"/>
    <row r="10768" ht="15.75" customHeight="1"/>
    <row r="10769" ht="15.75" customHeight="1"/>
    <row r="10770" ht="15.75" customHeight="1"/>
    <row r="10771" ht="15.75" customHeight="1"/>
    <row r="10772" ht="15.75" customHeight="1"/>
    <row r="10773" ht="15.75" customHeight="1"/>
    <row r="10774" ht="15.75" customHeight="1"/>
    <row r="10775" ht="15.75" customHeight="1"/>
    <row r="10776" ht="15.75" customHeight="1"/>
    <row r="10777" ht="15.75" customHeight="1"/>
    <row r="10778" ht="15.75" customHeight="1"/>
    <row r="10779" ht="15.75" customHeight="1"/>
    <row r="10780" ht="15.75" customHeight="1"/>
    <row r="10781" ht="15.75" customHeight="1"/>
    <row r="10782" ht="15.75" customHeight="1"/>
    <row r="10783" ht="15.75" customHeight="1"/>
    <row r="10784" ht="15.75" customHeight="1"/>
    <row r="10785" ht="15.75" customHeight="1"/>
    <row r="10786" ht="15.75" customHeight="1"/>
    <row r="10787" ht="15.75" customHeight="1"/>
    <row r="10788" ht="15.75" customHeight="1"/>
    <row r="10789" ht="15.75" customHeight="1"/>
    <row r="10790" ht="15.75" customHeight="1"/>
    <row r="10791" ht="15.75" customHeight="1"/>
    <row r="10792" ht="15.75" customHeight="1"/>
    <row r="10793" ht="15.75" customHeight="1"/>
    <row r="10794" ht="15.75" customHeight="1"/>
    <row r="10795" ht="15.75" customHeight="1"/>
    <row r="10796" ht="15.75" customHeight="1"/>
    <row r="10797" ht="15.75" customHeight="1"/>
    <row r="10798" ht="15.75" customHeight="1"/>
    <row r="10799" ht="15.75" customHeight="1"/>
    <row r="10800" ht="15.75" customHeight="1"/>
    <row r="10801" ht="15.75" customHeight="1"/>
    <row r="10802" ht="15.75" customHeight="1"/>
    <row r="10803" ht="15.75" customHeight="1"/>
    <row r="10804" ht="15.75" customHeight="1"/>
    <row r="10805" ht="15.75" customHeight="1"/>
    <row r="10806" ht="15.75" customHeight="1"/>
    <row r="10807" ht="15.75" customHeight="1"/>
    <row r="10808" ht="15.75" customHeight="1"/>
    <row r="10809" ht="15.75" customHeight="1"/>
    <row r="10810" ht="15.75" customHeight="1"/>
    <row r="10811" ht="15.75" customHeight="1"/>
    <row r="10812" ht="15.75" customHeight="1"/>
    <row r="10813" ht="15.75" customHeight="1"/>
    <row r="10814" ht="15.75" customHeight="1"/>
    <row r="10815" ht="15.75" customHeight="1"/>
    <row r="10816" ht="15.75" customHeight="1"/>
    <row r="10817" ht="15.75" customHeight="1"/>
    <row r="10818" ht="15.75" customHeight="1"/>
    <row r="10819" ht="15.75" customHeight="1"/>
    <row r="10820" ht="15.75" customHeight="1"/>
    <row r="10821" ht="15.75" customHeight="1"/>
    <row r="10822" ht="15.75" customHeight="1"/>
    <row r="10823" ht="15.75" customHeight="1"/>
    <row r="10824" ht="15.75" customHeight="1"/>
    <row r="10825" ht="15.75" customHeight="1"/>
    <row r="10826" ht="15.75" customHeight="1"/>
    <row r="10827" ht="15.75" customHeight="1"/>
    <row r="10828" ht="15.75" customHeight="1"/>
    <row r="10829" ht="15.75" customHeight="1"/>
    <row r="10830" ht="15.75" customHeight="1"/>
    <row r="10831" ht="15.75" customHeight="1"/>
    <row r="10832" ht="15.75" customHeight="1"/>
    <row r="10833" ht="15.75" customHeight="1"/>
    <row r="10834" ht="15.75" customHeight="1"/>
    <row r="10835" ht="15.75" customHeight="1"/>
    <row r="10836" ht="15.75" customHeight="1"/>
    <row r="10837" ht="15.75" customHeight="1"/>
    <row r="10838" ht="15.75" customHeight="1"/>
    <row r="10839" ht="15.75" customHeight="1"/>
    <row r="10840" ht="15.75" customHeight="1"/>
    <row r="10841" ht="15.75" customHeight="1"/>
    <row r="10842" ht="15.75" customHeight="1"/>
    <row r="10843" ht="15.75" customHeight="1"/>
    <row r="10844" ht="15.75" customHeight="1"/>
    <row r="10845" ht="15.75" customHeight="1"/>
    <row r="10846" ht="15.75" customHeight="1"/>
    <row r="10847" ht="15.75" customHeight="1"/>
    <row r="10848" ht="15.75" customHeight="1"/>
    <row r="10849" ht="15.75" customHeight="1"/>
    <row r="10850" ht="15.75" customHeight="1"/>
    <row r="10851" ht="15.75" customHeight="1"/>
    <row r="10852" ht="15.75" customHeight="1"/>
    <row r="10853" ht="15.75" customHeight="1"/>
    <row r="10854" ht="15.75" customHeight="1"/>
    <row r="10855" ht="15.75" customHeight="1"/>
    <row r="10856" ht="15.75" customHeight="1"/>
    <row r="10857" ht="15.75" customHeight="1"/>
    <row r="10858" ht="15.75" customHeight="1"/>
    <row r="10859" ht="15.75" customHeight="1"/>
    <row r="10860" ht="15.75" customHeight="1"/>
    <row r="10861" ht="15.75" customHeight="1"/>
    <row r="10862" ht="15.75" customHeight="1"/>
    <row r="10863" ht="15.75" customHeight="1"/>
    <row r="10864" ht="15.75" customHeight="1"/>
    <row r="10865" ht="15.75" customHeight="1"/>
    <row r="10866" ht="15.75" customHeight="1"/>
    <row r="10867" ht="15.75" customHeight="1"/>
    <row r="10868" ht="15.75" customHeight="1"/>
    <row r="10869" ht="15.75" customHeight="1"/>
    <row r="10870" ht="15.75" customHeight="1"/>
    <row r="10871" ht="15.75" customHeight="1"/>
    <row r="10872" ht="15.75" customHeight="1"/>
    <row r="10873" ht="15.75" customHeight="1"/>
    <row r="10874" ht="15.75" customHeight="1"/>
    <row r="10875" ht="15.75" customHeight="1"/>
    <row r="10876" ht="15.75" customHeight="1"/>
    <row r="10877" ht="15.75" customHeight="1"/>
    <row r="10878" ht="15.75" customHeight="1"/>
    <row r="10879" ht="15.75" customHeight="1"/>
    <row r="10880" ht="15.75" customHeight="1"/>
    <row r="10881" ht="15.75" customHeight="1"/>
    <row r="10882" ht="15.75" customHeight="1"/>
    <row r="10883" ht="15.75" customHeight="1"/>
    <row r="10884" ht="15.75" customHeight="1"/>
    <row r="10885" ht="15.75" customHeight="1"/>
    <row r="10886" ht="15.75" customHeight="1"/>
    <row r="10887" ht="15.75" customHeight="1"/>
    <row r="10888" ht="15.75" customHeight="1"/>
    <row r="10889" ht="15.75" customHeight="1"/>
    <row r="10890" ht="15.75" customHeight="1"/>
    <row r="10891" ht="15.75" customHeight="1"/>
    <row r="10892" ht="15.75" customHeight="1"/>
    <row r="10893" ht="15.75" customHeight="1"/>
    <row r="10894" ht="15.75" customHeight="1"/>
    <row r="10895" ht="15.75" customHeight="1"/>
    <row r="10896" ht="15.75" customHeight="1"/>
    <row r="10897" ht="15.75" customHeight="1"/>
    <row r="10898" ht="15.75" customHeight="1"/>
    <row r="10899" ht="15.75" customHeight="1"/>
    <row r="10900" ht="15.75" customHeight="1"/>
    <row r="10901" ht="15.75" customHeight="1"/>
    <row r="10902" ht="15.75" customHeight="1"/>
    <row r="10903" ht="15.75" customHeight="1"/>
    <row r="10904" ht="15.75" customHeight="1"/>
    <row r="10905" ht="15.75" customHeight="1"/>
    <row r="10906" ht="15.75" customHeight="1"/>
    <row r="10907" ht="15.75" customHeight="1"/>
    <row r="10908" ht="15.75" customHeight="1"/>
    <row r="10909" ht="15.75" customHeight="1"/>
    <row r="10910" ht="15.75" customHeight="1"/>
    <row r="10911" ht="15.75" customHeight="1"/>
    <row r="10912" ht="15.75" customHeight="1"/>
    <row r="10913" ht="15.75" customHeight="1"/>
    <row r="10914" ht="15.75" customHeight="1"/>
    <row r="10915" ht="15.75" customHeight="1"/>
    <row r="10916" ht="15.75" customHeight="1"/>
    <row r="10917" ht="15.75" customHeight="1"/>
    <row r="10918" ht="15.75" customHeight="1"/>
    <row r="10919" ht="15.75" customHeight="1"/>
    <row r="10920" ht="15.75" customHeight="1"/>
    <row r="10921" ht="15.75" customHeight="1"/>
    <row r="10922" ht="15.75" customHeight="1"/>
    <row r="10923" ht="15.75" customHeight="1"/>
    <row r="10924" ht="15.75" customHeight="1"/>
    <row r="10925" ht="15.75" customHeight="1"/>
    <row r="10926" ht="15.75" customHeight="1"/>
    <row r="10927" ht="15.75" customHeight="1"/>
    <row r="10928" ht="15.75" customHeight="1"/>
    <row r="10929" ht="15.75" customHeight="1"/>
    <row r="10930" ht="15.75" customHeight="1"/>
    <row r="10931" ht="15.75" customHeight="1"/>
    <row r="10932" ht="15.75" customHeight="1"/>
    <row r="10933" ht="15.75" customHeight="1"/>
    <row r="10934" ht="15.75" customHeight="1"/>
    <row r="10935" ht="15.75" customHeight="1"/>
    <row r="10936" ht="15.75" customHeight="1"/>
    <row r="10937" ht="15.75" customHeight="1"/>
    <row r="10938" ht="15.75" customHeight="1"/>
    <row r="10939" ht="15.75" customHeight="1"/>
    <row r="10940" ht="15.75" customHeight="1"/>
    <row r="10941" ht="15.75" customHeight="1"/>
    <row r="10942" ht="15.75" customHeight="1"/>
    <row r="10943" ht="15.75" customHeight="1"/>
    <row r="10944" ht="15.75" customHeight="1"/>
    <row r="10945" ht="15.75" customHeight="1"/>
    <row r="10946" ht="15.75" customHeight="1"/>
    <row r="10947" ht="15.75" customHeight="1"/>
    <row r="10948" ht="15.75" customHeight="1"/>
    <row r="10949" ht="15.75" customHeight="1"/>
    <row r="10950" ht="15.75" customHeight="1"/>
    <row r="10951" ht="15.75" customHeight="1"/>
    <row r="10952" ht="15.75" customHeight="1"/>
    <row r="10953" ht="15.75" customHeight="1"/>
    <row r="10954" ht="15.75" customHeight="1"/>
    <row r="10955" ht="15.75" customHeight="1"/>
    <row r="10956" ht="15.75" customHeight="1"/>
    <row r="10957" ht="15.75" customHeight="1"/>
    <row r="10958" ht="15.75" customHeight="1"/>
    <row r="10959" ht="15.75" customHeight="1"/>
    <row r="10960" ht="15.75" customHeight="1"/>
    <row r="10961" ht="15.75" customHeight="1"/>
    <row r="10962" ht="15.75" customHeight="1"/>
    <row r="10963" ht="15.75" customHeight="1"/>
    <row r="10964" ht="15.75" customHeight="1"/>
    <row r="10965" ht="15.75" customHeight="1"/>
    <row r="10966" ht="15.75" customHeight="1"/>
    <row r="10967" ht="15.75" customHeight="1"/>
    <row r="10968" ht="15.75" customHeight="1"/>
    <row r="10969" ht="15.75" customHeight="1"/>
    <row r="10970" ht="15.75" customHeight="1"/>
    <row r="10971" ht="15.75" customHeight="1"/>
    <row r="10972" ht="15.75" customHeight="1"/>
    <row r="10973" ht="15.75" customHeight="1"/>
    <row r="10974" ht="15.75" customHeight="1"/>
    <row r="10975" ht="15.75" customHeight="1"/>
    <row r="10976" ht="15.75" customHeight="1"/>
    <row r="10977" ht="15.75" customHeight="1"/>
    <row r="10978" ht="15.75" customHeight="1"/>
    <row r="10979" ht="15.75" customHeight="1"/>
    <row r="10980" ht="15.75" customHeight="1"/>
    <row r="10981" ht="15.75" customHeight="1"/>
    <row r="10982" ht="15.75" customHeight="1"/>
    <row r="10983" ht="15.75" customHeight="1"/>
    <row r="10984" ht="15.75" customHeight="1"/>
    <row r="10985" ht="15.75" customHeight="1"/>
    <row r="10986" ht="15.75" customHeight="1"/>
    <row r="10987" ht="15.75" customHeight="1"/>
    <row r="10988" ht="15.75" customHeight="1"/>
    <row r="10989" ht="15.75" customHeight="1"/>
    <row r="10990" ht="15.75" customHeight="1"/>
    <row r="10991" ht="15.75" customHeight="1"/>
    <row r="10992" ht="15.75" customHeight="1"/>
    <row r="10993" ht="15.75" customHeight="1"/>
    <row r="10994" ht="15.75" customHeight="1"/>
    <row r="10995" ht="15.75" customHeight="1"/>
    <row r="10996" ht="15.75" customHeight="1"/>
    <row r="10997" ht="15.75" customHeight="1"/>
    <row r="10998" ht="15.75" customHeight="1"/>
    <row r="10999" ht="15.75" customHeight="1"/>
    <row r="11000" ht="15.75" customHeight="1"/>
    <row r="11001" ht="15.75" customHeight="1"/>
    <row r="11002" ht="15.75" customHeight="1"/>
    <row r="11003" ht="15.75" customHeight="1"/>
    <row r="11004" ht="15.75" customHeight="1"/>
    <row r="11005" ht="15.75" customHeight="1"/>
    <row r="11006" ht="15.75" customHeight="1"/>
    <row r="11007" ht="15.75" customHeight="1"/>
    <row r="11008" ht="15.75" customHeight="1"/>
    <row r="11009" ht="15.75" customHeight="1"/>
    <row r="11010" ht="15.75" customHeight="1"/>
    <row r="11011" ht="15.75" customHeight="1"/>
    <row r="11012" ht="15.75" customHeight="1"/>
    <row r="11013" ht="15.75" customHeight="1"/>
    <row r="11014" ht="15.75" customHeight="1"/>
    <row r="11015" ht="15.75" customHeight="1"/>
    <row r="11016" ht="15.75" customHeight="1"/>
    <row r="11017" ht="15.75" customHeight="1"/>
    <row r="11018" ht="15.75" customHeight="1"/>
    <row r="11019" ht="15.75" customHeight="1"/>
    <row r="11020" ht="15.75" customHeight="1"/>
    <row r="11021" ht="15.75" customHeight="1"/>
    <row r="11022" ht="15.75" customHeight="1"/>
    <row r="11023" ht="15.75" customHeight="1"/>
    <row r="11024" ht="15.75" customHeight="1"/>
    <row r="11025" ht="15.75" customHeight="1"/>
    <row r="11026" ht="15.75" customHeight="1"/>
    <row r="11027" ht="15.75" customHeight="1"/>
    <row r="11028" ht="15.75" customHeight="1"/>
    <row r="11029" ht="15.75" customHeight="1"/>
    <row r="11030" ht="15.75" customHeight="1"/>
    <row r="11031" ht="15.75" customHeight="1"/>
    <row r="11032" ht="15.75" customHeight="1"/>
    <row r="11033" ht="15.75" customHeight="1"/>
    <row r="11034" ht="15.75" customHeight="1"/>
    <row r="11035" ht="15.75" customHeight="1"/>
    <row r="11036" ht="15.75" customHeight="1"/>
    <row r="11037" ht="15.75" customHeight="1"/>
    <row r="11038" ht="15.75" customHeight="1"/>
    <row r="11039" ht="15.75" customHeight="1"/>
    <row r="11040" ht="15.75" customHeight="1"/>
    <row r="11041" ht="15.75" customHeight="1"/>
    <row r="11042" ht="15.75" customHeight="1"/>
    <row r="11043" ht="15.75" customHeight="1"/>
    <row r="11044" ht="15.75" customHeight="1"/>
    <row r="11045" ht="15.75" customHeight="1"/>
    <row r="11046" ht="15.75" customHeight="1"/>
    <row r="11047" ht="15.75" customHeight="1"/>
    <row r="11048" ht="15.75" customHeight="1"/>
    <row r="11049" ht="15.75" customHeight="1"/>
    <row r="11050" ht="15.75" customHeight="1"/>
    <row r="11051" ht="15.75" customHeight="1"/>
    <row r="11052" ht="15.75" customHeight="1"/>
    <row r="11053" ht="15.75" customHeight="1"/>
    <row r="11054" ht="15.75" customHeight="1"/>
    <row r="11055" ht="15.75" customHeight="1"/>
    <row r="11056" ht="15.75" customHeight="1"/>
    <row r="11057" ht="15.75" customHeight="1"/>
    <row r="11058" ht="15.75" customHeight="1"/>
    <row r="11059" ht="15.75" customHeight="1"/>
    <row r="11060" ht="15.75" customHeight="1"/>
    <row r="11061" ht="15.75" customHeight="1"/>
    <row r="11062" ht="15.75" customHeight="1"/>
    <row r="11063" ht="15.75" customHeight="1"/>
    <row r="11064" ht="15.75" customHeight="1"/>
    <row r="11065" ht="15.75" customHeight="1"/>
    <row r="11066" ht="15.75" customHeight="1"/>
    <row r="11067" ht="15.75" customHeight="1"/>
    <row r="11068" ht="15.75" customHeight="1"/>
    <row r="11069" ht="15.75" customHeight="1"/>
    <row r="11070" ht="15.75" customHeight="1"/>
    <row r="11071" ht="15.75" customHeight="1"/>
    <row r="11072" ht="15.75" customHeight="1"/>
    <row r="11073" ht="15.75" customHeight="1"/>
    <row r="11074" ht="15.75" customHeight="1"/>
    <row r="11075" ht="15.75" customHeight="1"/>
    <row r="11076" ht="15.75" customHeight="1"/>
    <row r="11077" ht="15.75" customHeight="1"/>
    <row r="11078" ht="15.75" customHeight="1"/>
    <row r="11079" ht="15.75" customHeight="1"/>
    <row r="11080" ht="15.75" customHeight="1"/>
    <row r="11081" ht="15.75" customHeight="1"/>
    <row r="11082" ht="15.75" customHeight="1"/>
    <row r="11083" ht="15.75" customHeight="1"/>
    <row r="11084" ht="15.75" customHeight="1"/>
    <row r="11085" ht="15.75" customHeight="1"/>
    <row r="11086" ht="15.75" customHeight="1"/>
    <row r="11087" ht="15.75" customHeight="1"/>
    <row r="11088" ht="15.75" customHeight="1"/>
    <row r="11089" ht="15.75" customHeight="1"/>
    <row r="11090" ht="15.75" customHeight="1"/>
    <row r="11091" ht="15.75" customHeight="1"/>
    <row r="11092" ht="15.75" customHeight="1"/>
    <row r="11093" ht="15.75" customHeight="1"/>
    <row r="11094" ht="15.75" customHeight="1"/>
    <row r="11095" ht="15.75" customHeight="1"/>
    <row r="11096" ht="15.75" customHeight="1"/>
    <row r="11097" ht="15.75" customHeight="1"/>
    <row r="11098" ht="15.75" customHeight="1"/>
    <row r="11099" ht="15.75" customHeight="1"/>
    <row r="11100" ht="15.75" customHeight="1"/>
    <row r="11101" ht="15.75" customHeight="1"/>
    <row r="11102" ht="15.75" customHeight="1"/>
    <row r="11103" ht="15.75" customHeight="1"/>
    <row r="11104" ht="15.75" customHeight="1"/>
    <row r="11105" ht="15.75" customHeight="1"/>
    <row r="11106" ht="15.75" customHeight="1"/>
    <row r="11107" ht="15.75" customHeight="1"/>
    <row r="11108" ht="15.75" customHeight="1"/>
    <row r="11109" ht="15.75" customHeight="1"/>
    <row r="11110" ht="15.75" customHeight="1"/>
    <row r="11111" ht="15.75" customHeight="1"/>
    <row r="11112" ht="15.75" customHeight="1"/>
    <row r="11113" ht="15.75" customHeight="1"/>
    <row r="11114" ht="15.75" customHeight="1"/>
    <row r="11115" ht="15.75" customHeight="1"/>
    <row r="11116" ht="15.75" customHeight="1"/>
    <row r="11117" ht="15.75" customHeight="1"/>
    <row r="11118" ht="15.75" customHeight="1"/>
    <row r="11119" ht="15.75" customHeight="1"/>
    <row r="11120" ht="15.75" customHeight="1"/>
    <row r="11121" ht="15.75" customHeight="1"/>
    <row r="11122" ht="15.75" customHeight="1"/>
    <row r="11123" ht="15.75" customHeight="1"/>
    <row r="11124" ht="15.75" customHeight="1"/>
    <row r="11125" ht="15.75" customHeight="1"/>
    <row r="11126" ht="15.75" customHeight="1"/>
    <row r="11127" ht="15.75" customHeight="1"/>
    <row r="11128" ht="15.75" customHeight="1"/>
    <row r="11129" ht="15.75" customHeight="1"/>
    <row r="11130" ht="15.75" customHeight="1"/>
    <row r="11131" ht="15.75" customHeight="1"/>
    <row r="11132" ht="15.75" customHeight="1"/>
    <row r="11133" ht="15.75" customHeight="1"/>
    <row r="11134" ht="15.75" customHeight="1"/>
    <row r="11135" ht="15.75" customHeight="1"/>
    <row r="11136" ht="15.75" customHeight="1"/>
    <row r="11137" ht="15.75" customHeight="1"/>
    <row r="11138" ht="15.75" customHeight="1"/>
    <row r="11139" ht="15.75" customHeight="1"/>
    <row r="11140" ht="15.75" customHeight="1"/>
    <row r="11141" ht="15.75" customHeight="1"/>
    <row r="11142" ht="15.75" customHeight="1"/>
    <row r="11143" ht="15.75" customHeight="1"/>
    <row r="11144" ht="15.75" customHeight="1"/>
    <row r="11145" ht="15.75" customHeight="1"/>
    <row r="11146" ht="15.75" customHeight="1"/>
    <row r="11147" ht="15.75" customHeight="1"/>
    <row r="11148" ht="15.75" customHeight="1"/>
    <row r="11149" ht="15.75" customHeight="1"/>
    <row r="11150" ht="15.75" customHeight="1"/>
    <row r="11151" ht="15.75" customHeight="1"/>
    <row r="11152" ht="15.75" customHeight="1"/>
    <row r="11153" ht="15.75" customHeight="1"/>
    <row r="11154" ht="15.75" customHeight="1"/>
    <row r="11155" ht="15.75" customHeight="1"/>
    <row r="11156" ht="15.75" customHeight="1"/>
    <row r="11157" ht="15.75" customHeight="1"/>
    <row r="11158" ht="15.75" customHeight="1"/>
    <row r="11159" ht="15.75" customHeight="1"/>
    <row r="11160" ht="15.75" customHeight="1"/>
    <row r="11161" ht="15.75" customHeight="1"/>
    <row r="11162" ht="15.75" customHeight="1"/>
    <row r="11163" ht="15.75" customHeight="1"/>
    <row r="11164" ht="15.75" customHeight="1"/>
    <row r="11165" ht="15.75" customHeight="1"/>
    <row r="11166" ht="15.75" customHeight="1"/>
    <row r="11167" ht="15.75" customHeight="1"/>
    <row r="11168" ht="15.75" customHeight="1"/>
    <row r="11169" ht="15.75" customHeight="1"/>
    <row r="11170" ht="15.75" customHeight="1"/>
    <row r="11171" ht="15.75" customHeight="1"/>
    <row r="11172" ht="15.75" customHeight="1"/>
    <row r="11173" ht="15.75" customHeight="1"/>
    <row r="11174" ht="15.75" customHeight="1"/>
    <row r="11175" ht="15.75" customHeight="1"/>
    <row r="11176" ht="15.75" customHeight="1"/>
    <row r="11177" ht="15.75" customHeight="1"/>
    <row r="11178" ht="15.75" customHeight="1"/>
    <row r="11179" ht="15.75" customHeight="1"/>
    <row r="11180" ht="15.75" customHeight="1"/>
    <row r="11181" ht="15.75" customHeight="1"/>
    <row r="11182" ht="15.75" customHeight="1"/>
    <row r="11183" ht="15.75" customHeight="1"/>
    <row r="11184" ht="15.75" customHeight="1"/>
    <row r="11185" ht="15.75" customHeight="1"/>
    <row r="11186" ht="15.75" customHeight="1"/>
    <row r="11187" ht="15.75" customHeight="1"/>
    <row r="11188" ht="15.75" customHeight="1"/>
    <row r="11189" ht="15.75" customHeight="1"/>
    <row r="11190" ht="15.75" customHeight="1"/>
    <row r="11191" ht="15.75" customHeight="1"/>
    <row r="11192" ht="15.75" customHeight="1"/>
    <row r="11193" ht="15.75" customHeight="1"/>
    <row r="11194" ht="15.75" customHeight="1"/>
    <row r="11195" ht="15.75" customHeight="1"/>
    <row r="11196" ht="15.75" customHeight="1"/>
    <row r="11197" ht="15.75" customHeight="1"/>
    <row r="11198" ht="15.75" customHeight="1"/>
    <row r="11199" ht="15.75" customHeight="1"/>
    <row r="11200" ht="15.75" customHeight="1"/>
    <row r="11201" ht="15.75" customHeight="1"/>
    <row r="11202" ht="15.75" customHeight="1"/>
    <row r="11203" ht="15.75" customHeight="1"/>
    <row r="11204" ht="15.75" customHeight="1"/>
    <row r="11205" ht="15.75" customHeight="1"/>
    <row r="11206" ht="15.75" customHeight="1"/>
    <row r="11207" ht="15.75" customHeight="1"/>
    <row r="11208" ht="15.75" customHeight="1"/>
    <row r="11209" ht="15.75" customHeight="1"/>
    <row r="11210" ht="15.75" customHeight="1"/>
    <row r="11211" ht="15.75" customHeight="1"/>
    <row r="11212" ht="15.75" customHeight="1"/>
    <row r="11213" ht="15.75" customHeight="1"/>
    <row r="11214" ht="15.75" customHeight="1"/>
    <row r="11215" ht="15.75" customHeight="1"/>
    <row r="11216" ht="15.75" customHeight="1"/>
    <row r="11217" ht="15.75" customHeight="1"/>
    <row r="11218" ht="15.75" customHeight="1"/>
    <row r="11219" ht="15.75" customHeight="1"/>
    <row r="11220" ht="15.75" customHeight="1"/>
    <row r="11221" ht="15.75" customHeight="1"/>
    <row r="11222" ht="15.75" customHeight="1"/>
    <row r="11223" ht="15.75" customHeight="1"/>
    <row r="11224" ht="15.75" customHeight="1"/>
    <row r="11225" ht="15.75" customHeight="1"/>
    <row r="11226" ht="15.75" customHeight="1"/>
    <row r="11227" ht="15.75" customHeight="1"/>
    <row r="11228" ht="15.75" customHeight="1"/>
    <row r="11229" ht="15.75" customHeight="1"/>
    <row r="11230" ht="15.75" customHeight="1"/>
    <row r="11231" ht="15.75" customHeight="1"/>
    <row r="11232" ht="15.75" customHeight="1"/>
    <row r="11233" ht="15.75" customHeight="1"/>
    <row r="11234" ht="15.75" customHeight="1"/>
    <row r="11235" ht="15.75" customHeight="1"/>
    <row r="11236" ht="15.75" customHeight="1"/>
    <row r="11237" ht="15.75" customHeight="1"/>
    <row r="11238" ht="15.75" customHeight="1"/>
    <row r="11239" ht="15.75" customHeight="1"/>
    <row r="11240" ht="15.75" customHeight="1"/>
    <row r="11241" ht="15.75" customHeight="1"/>
    <row r="11242" ht="15.75" customHeight="1"/>
    <row r="11243" ht="15.75" customHeight="1"/>
    <row r="11244" ht="15.75" customHeight="1"/>
    <row r="11245" ht="15.75" customHeight="1"/>
    <row r="11246" ht="15.75" customHeight="1"/>
    <row r="11247" ht="15.75" customHeight="1"/>
    <row r="11248" ht="15.75" customHeight="1"/>
    <row r="11249" ht="15.75" customHeight="1"/>
    <row r="11250" ht="15.75" customHeight="1"/>
    <row r="11251" ht="15.75" customHeight="1"/>
    <row r="11252" ht="15.75" customHeight="1"/>
    <row r="11253" ht="15.75" customHeight="1"/>
    <row r="11254" ht="15.75" customHeight="1"/>
    <row r="11255" ht="15.75" customHeight="1"/>
    <row r="11256" ht="15.75" customHeight="1"/>
    <row r="11257" ht="15.75" customHeight="1"/>
    <row r="11258" ht="15.75" customHeight="1"/>
    <row r="11259" ht="15.75" customHeight="1"/>
    <row r="11260" ht="15.75" customHeight="1"/>
    <row r="11261" ht="15.75" customHeight="1"/>
    <row r="11262" ht="15.75" customHeight="1"/>
    <row r="11263" ht="15.75" customHeight="1"/>
    <row r="11264" ht="15.75" customHeight="1"/>
    <row r="11265" ht="15.75" customHeight="1"/>
    <row r="11266" ht="15.75" customHeight="1"/>
    <row r="11267" ht="15.75" customHeight="1"/>
    <row r="11268" ht="15.75" customHeight="1"/>
    <row r="11269" ht="15.75" customHeight="1"/>
    <row r="11270" ht="15.75" customHeight="1"/>
    <row r="11271" ht="15.75" customHeight="1"/>
    <row r="11272" ht="15.75" customHeight="1"/>
    <row r="11273" ht="15.75" customHeight="1"/>
    <row r="11274" ht="15.75" customHeight="1"/>
    <row r="11275" ht="15.75" customHeight="1"/>
    <row r="11276" ht="15.75" customHeight="1"/>
    <row r="11277" ht="15.75" customHeight="1"/>
    <row r="11278" ht="15.75" customHeight="1"/>
    <row r="11279" ht="15.75" customHeight="1"/>
    <row r="11280" ht="15.75" customHeight="1"/>
    <row r="11281" ht="15.75" customHeight="1"/>
    <row r="11282" ht="15.75" customHeight="1"/>
    <row r="11283" ht="15.75" customHeight="1"/>
    <row r="11284" ht="15.75" customHeight="1"/>
    <row r="11285" ht="15.75" customHeight="1"/>
    <row r="11286" ht="15.75" customHeight="1"/>
    <row r="11287" ht="15.75" customHeight="1"/>
    <row r="11288" ht="15.75" customHeight="1"/>
    <row r="11289" ht="15.75" customHeight="1"/>
    <row r="11290" ht="15.75" customHeight="1"/>
    <row r="11291" ht="15.75" customHeight="1"/>
    <row r="11292" ht="15.75" customHeight="1"/>
    <row r="11293" ht="15.75" customHeight="1"/>
    <row r="11294" ht="15.75" customHeight="1"/>
    <row r="11295" ht="15.75" customHeight="1"/>
    <row r="11296" ht="15.75" customHeight="1"/>
    <row r="11297" ht="15.75" customHeight="1"/>
    <row r="11298" ht="15.75" customHeight="1"/>
    <row r="11299" ht="15.75" customHeight="1"/>
    <row r="11300" ht="15.75" customHeight="1"/>
    <row r="11301" ht="15.75" customHeight="1"/>
    <row r="11302" ht="15.75" customHeight="1"/>
    <row r="11303" ht="15.75" customHeight="1"/>
    <row r="11304" ht="15.75" customHeight="1"/>
    <row r="11305" ht="15.75" customHeight="1"/>
    <row r="11306" ht="15.75" customHeight="1"/>
    <row r="11307" ht="15.75" customHeight="1"/>
    <row r="11308" ht="15.75" customHeight="1"/>
    <row r="11309" ht="15.75" customHeight="1"/>
    <row r="11310" ht="15.75" customHeight="1"/>
    <row r="11311" ht="15.75" customHeight="1"/>
    <row r="11312" ht="15.75" customHeight="1"/>
    <row r="11313" ht="15.75" customHeight="1"/>
    <row r="11314" ht="15.75" customHeight="1"/>
    <row r="11315" ht="15.75" customHeight="1"/>
    <row r="11316" ht="15.75" customHeight="1"/>
    <row r="11317" ht="15.75" customHeight="1"/>
    <row r="11318" ht="15.75" customHeight="1"/>
    <row r="11319" ht="15.75" customHeight="1"/>
    <row r="11320" ht="15.75" customHeight="1"/>
    <row r="11321" ht="15.75" customHeight="1"/>
    <row r="11322" ht="15.75" customHeight="1"/>
    <row r="11323" ht="15.75" customHeight="1"/>
    <row r="11324" ht="15.75" customHeight="1"/>
    <row r="11325" ht="15.75" customHeight="1"/>
    <row r="11326" ht="15.75" customHeight="1"/>
    <row r="11327" ht="15.75" customHeight="1"/>
    <row r="11328" ht="15.75" customHeight="1"/>
    <row r="11329" ht="15.75" customHeight="1"/>
    <row r="11330" ht="15.75" customHeight="1"/>
    <row r="11331" ht="15.75" customHeight="1"/>
    <row r="11332" ht="15.75" customHeight="1"/>
    <row r="11333" ht="15.75" customHeight="1"/>
    <row r="11334" ht="15.75" customHeight="1"/>
    <row r="11335" ht="15.75" customHeight="1"/>
    <row r="11336" ht="15.75" customHeight="1"/>
    <row r="11337" ht="15.75" customHeight="1"/>
    <row r="11338" ht="15.75" customHeight="1"/>
    <row r="11339" ht="15.75" customHeight="1"/>
    <row r="11340" ht="15.75" customHeight="1"/>
    <row r="11341" ht="15.75" customHeight="1"/>
    <row r="11342" ht="15.75" customHeight="1"/>
    <row r="11343" ht="15.75" customHeight="1"/>
    <row r="11344" ht="15.75" customHeight="1"/>
    <row r="11345" ht="15.75" customHeight="1"/>
    <row r="11346" ht="15.75" customHeight="1"/>
    <row r="11347" ht="15.75" customHeight="1"/>
    <row r="11348" ht="15.75" customHeight="1"/>
    <row r="11349" ht="15.75" customHeight="1"/>
    <row r="11350" ht="15.75" customHeight="1"/>
    <row r="11351" ht="15.75" customHeight="1"/>
    <row r="11352" ht="15.75" customHeight="1"/>
    <row r="11353" ht="15.75" customHeight="1"/>
    <row r="11354" ht="15.75" customHeight="1"/>
    <row r="11355" ht="15.75" customHeight="1"/>
    <row r="11356" ht="15.75" customHeight="1"/>
    <row r="11357" ht="15.75" customHeight="1"/>
    <row r="11358" ht="15.75" customHeight="1"/>
    <row r="11359" ht="15.75" customHeight="1"/>
    <row r="11360" ht="15.75" customHeight="1"/>
    <row r="11361" ht="15.75" customHeight="1"/>
    <row r="11362" ht="15.75" customHeight="1"/>
    <row r="11363" ht="15.75" customHeight="1"/>
    <row r="11364" ht="15.75" customHeight="1"/>
    <row r="11365" ht="15.75" customHeight="1"/>
    <row r="11366" ht="15.75" customHeight="1"/>
    <row r="11367" ht="15.75" customHeight="1"/>
    <row r="11368" ht="15.75" customHeight="1"/>
  </sheetData>
  <mergeCells count="1">
    <mergeCell ref="A810:H813"/>
  </mergeCells>
  <printOptions/>
  <pageMargins left="0.74" right="0.57" top="0.81" bottom="1.04" header="0.45" footer="0.72"/>
  <pageSetup horizontalDpi="600" verticalDpi="600" orientation="landscape" scale="56" r:id="rId4"/>
  <headerFooter alignWithMargins="0">
    <oddFooter>&amp;R&amp;"Courier New,Bold"&amp;11Exhibit R-2, RDTE Project Justification
Page  &amp;P of 22</oddFooter>
  </headerFooter>
  <rowBreaks count="21" manualBreakCount="21">
    <brk id="53" max="8" man="1"/>
    <brk id="106" max="8" man="1"/>
    <brk id="160" max="8" man="1"/>
    <brk id="213" max="8" man="1"/>
    <brk id="267" max="8" man="1"/>
    <brk id="319" max="8" man="1"/>
    <brk id="335" max="8" man="1"/>
    <brk id="389" max="8" man="1"/>
    <brk id="440" max="8" man="1"/>
    <brk id="493" max="8" man="1"/>
    <brk id="542" max="255" man="1"/>
    <brk id="571" max="8" man="1"/>
    <brk id="615" max="8" man="1"/>
    <brk id="659" max="8" man="1"/>
    <brk id="705" max="255" man="1"/>
    <brk id="749" max="255" man="1"/>
    <brk id="793" max="255" man="1"/>
    <brk id="833" max="255" man="1"/>
    <brk id="875" max="255" man="1"/>
    <brk id="920" max="255" man="1"/>
    <brk id="951" max="255" man="1"/>
  </rowBreaks>
  <colBreaks count="1" manualBreakCount="1">
    <brk id="9"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TMA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njohnson</cp:lastModifiedBy>
  <cp:lastPrinted>2005-02-22T18:28:49Z</cp:lastPrinted>
  <dcterms:created xsi:type="dcterms:W3CDTF">1999-01-20T18:29:47Z</dcterms:created>
  <dcterms:modified xsi:type="dcterms:W3CDTF">2005-02-22T18:29:00Z</dcterms:modified>
  <cp:category/>
  <cp:version/>
  <cp:contentType/>
  <cp:contentStatus/>
</cp:coreProperties>
</file>